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1096" documentId="14_{44CC3DB1-3234-4962-9749-597EB3CE4E3E}" xr6:coauthVersionLast="47" xr6:coauthVersionMax="47" xr10:uidLastSave="{82969A8A-AF28-4237-A924-3E192BB6B240}"/>
  <bookViews>
    <workbookView xWindow="-120" yWindow="-120" windowWidth="29040" windowHeight="17640" xr2:uid="{9DEF63B9-AF3D-4E6D-A972-A255F298C85D}"/>
  </bookViews>
  <sheets>
    <sheet name="LWA config" sheetId="1" r:id="rId1"/>
    <sheet name="Config" sheetId="5" r:id="rId2"/>
    <sheet name="SNAP2 IDs" sheetId="2" r:id="rId3"/>
    <sheet name="ARX IDs" sheetId="3" r:id="rId4"/>
    <sheet name="Notes" sheetId="4" r:id="rId5"/>
  </sheets>
  <definedNames>
    <definedName name="_xlnm._FilterDatabase" localSheetId="0" hidden="1">'LWA config'!$A$3:$AG$3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5" l="1"/>
  <c r="G465" i="5"/>
  <c r="F465" i="5"/>
  <c r="D465" i="5"/>
  <c r="C465" i="5"/>
  <c r="B465" i="5"/>
  <c r="A465" i="5"/>
  <c r="G464" i="5"/>
  <c r="F464" i="5"/>
  <c r="D464" i="5"/>
  <c r="C464" i="5"/>
  <c r="B464" i="5"/>
  <c r="A464" i="5"/>
  <c r="G438" i="5"/>
  <c r="F438" i="5"/>
  <c r="D438" i="5"/>
  <c r="C438" i="5"/>
  <c r="B438" i="5"/>
  <c r="A438" i="5"/>
  <c r="G156" i="5"/>
  <c r="F156" i="5"/>
  <c r="D156" i="5"/>
  <c r="C156" i="5"/>
  <c r="B156" i="5"/>
  <c r="G672" i="5"/>
  <c r="F672" i="5"/>
  <c r="D672" i="5"/>
  <c r="C672" i="5"/>
  <c r="B672" i="5"/>
  <c r="A672" i="5"/>
  <c r="G664" i="5"/>
  <c r="F664" i="5"/>
  <c r="D664" i="5"/>
  <c r="C664" i="5"/>
  <c r="B664" i="5"/>
  <c r="A664" i="5"/>
  <c r="G550" i="5"/>
  <c r="F550" i="5"/>
  <c r="D550" i="5"/>
  <c r="C550" i="5"/>
  <c r="B550" i="5"/>
  <c r="A550" i="5"/>
  <c r="G582" i="5"/>
  <c r="F582" i="5"/>
  <c r="D582" i="5"/>
  <c r="C582" i="5"/>
  <c r="B582" i="5"/>
  <c r="A582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426" i="5"/>
  <c r="F426" i="5"/>
  <c r="D426" i="5"/>
  <c r="C426" i="5"/>
  <c r="B426" i="5"/>
  <c r="A426" i="5"/>
  <c r="G306" i="5"/>
  <c r="F306" i="5"/>
  <c r="D306" i="5"/>
  <c r="C306" i="5"/>
  <c r="B306" i="5"/>
  <c r="A306" i="5"/>
  <c r="G414" i="5"/>
  <c r="F414" i="5"/>
  <c r="D414" i="5"/>
  <c r="C414" i="5"/>
  <c r="B414" i="5"/>
  <c r="A414" i="5"/>
  <c r="G358" i="5"/>
  <c r="F358" i="5"/>
  <c r="D358" i="5"/>
  <c r="C358" i="5"/>
  <c r="B358" i="5"/>
  <c r="A358" i="5"/>
  <c r="G286" i="5"/>
  <c r="F286" i="5"/>
  <c r="D286" i="5"/>
  <c r="C286" i="5"/>
  <c r="B286" i="5"/>
  <c r="A286" i="5"/>
  <c r="G420" i="5"/>
  <c r="F420" i="5"/>
  <c r="D420" i="5"/>
  <c r="C420" i="5"/>
  <c r="B420" i="5"/>
  <c r="G255" i="5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653" i="5"/>
  <c r="F653" i="5"/>
  <c r="D653" i="5"/>
  <c r="C653" i="5"/>
  <c r="B653" i="5"/>
  <c r="A653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587" i="5"/>
  <c r="F587" i="5"/>
  <c r="D587" i="5"/>
  <c r="C587" i="5"/>
  <c r="B587" i="5"/>
  <c r="A587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I372" i="1"/>
  <c r="G133" i="5"/>
  <c r="F133" i="5"/>
  <c r="D133" i="5"/>
  <c r="C133" i="5"/>
  <c r="B133" i="5"/>
  <c r="A133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652" i="5"/>
  <c r="F652" i="5"/>
  <c r="D652" i="5"/>
  <c r="C652" i="5"/>
  <c r="B652" i="5"/>
  <c r="A652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586" i="5"/>
  <c r="F586" i="5"/>
  <c r="D586" i="5"/>
  <c r="C586" i="5"/>
  <c r="B586" i="5"/>
  <c r="A586" i="5"/>
  <c r="G588" i="5"/>
  <c r="F588" i="5"/>
  <c r="D588" i="5"/>
  <c r="C588" i="5"/>
  <c r="B588" i="5"/>
  <c r="A588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G132" i="5"/>
  <c r="F132" i="5"/>
  <c r="D132" i="5"/>
  <c r="C132" i="5"/>
  <c r="B132" i="5"/>
  <c r="A132" i="5"/>
  <c r="P247" i="1"/>
  <c r="P227" i="1"/>
  <c r="P245" i="1"/>
  <c r="P246" i="1"/>
  <c r="P248" i="1"/>
  <c r="P249" i="1"/>
  <c r="P250" i="1"/>
  <c r="P252" i="1"/>
  <c r="P253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S43" i="1"/>
  <c r="AH198" i="1"/>
  <c r="U43" i="1"/>
  <c r="S87" i="1"/>
  <c r="U87" i="1"/>
  <c r="S92" i="1"/>
  <c r="U92" i="1"/>
  <c r="S110" i="1"/>
  <c r="U110" i="1"/>
  <c r="U123" i="1"/>
  <c r="U127" i="1"/>
  <c r="S137" i="1"/>
  <c r="U137" i="1"/>
  <c r="S139" i="1"/>
  <c r="U139" i="1"/>
  <c r="S140" i="1"/>
  <c r="U140" i="1"/>
  <c r="S141" i="1"/>
  <c r="U141" i="1"/>
  <c r="S142" i="1"/>
  <c r="U142" i="1"/>
  <c r="S144" i="1"/>
  <c r="U144" i="1"/>
  <c r="S145" i="1"/>
  <c r="U145" i="1"/>
  <c r="S150" i="1"/>
  <c r="U150" i="1"/>
  <c r="S165" i="1"/>
  <c r="U165" i="1"/>
  <c r="S166" i="1"/>
  <c r="U166" i="1"/>
  <c r="S167" i="1"/>
  <c r="U167" i="1"/>
  <c r="S168" i="1"/>
  <c r="U168" i="1"/>
  <c r="S169" i="1"/>
  <c r="U169" i="1"/>
  <c r="S170" i="1"/>
  <c r="U170" i="1"/>
  <c r="S171" i="1"/>
  <c r="U171" i="1"/>
  <c r="S172" i="1"/>
  <c r="U172" i="1"/>
  <c r="S173" i="1"/>
  <c r="U173" i="1"/>
  <c r="S174" i="1"/>
  <c r="U174" i="1"/>
  <c r="S175" i="1"/>
  <c r="U175" i="1"/>
  <c r="S177" i="1"/>
  <c r="U177" i="1"/>
  <c r="S178" i="1"/>
  <c r="U178" i="1"/>
  <c r="S179" i="1"/>
  <c r="U179" i="1"/>
  <c r="S180" i="1"/>
  <c r="U180" i="1"/>
  <c r="S181" i="1"/>
  <c r="U181" i="1"/>
  <c r="S183" i="1"/>
  <c r="U183" i="1"/>
  <c r="S184" i="1"/>
  <c r="U184" i="1"/>
  <c r="S185" i="1"/>
  <c r="U185" i="1"/>
  <c r="S187" i="1"/>
  <c r="U187" i="1"/>
  <c r="S197" i="1"/>
  <c r="U197" i="1"/>
  <c r="S198" i="1"/>
  <c r="U198" i="1"/>
  <c r="S199" i="1"/>
  <c r="U199" i="1"/>
  <c r="S200" i="1"/>
  <c r="U200" i="1"/>
  <c r="S201" i="1"/>
  <c r="U201" i="1"/>
  <c r="S202" i="1"/>
  <c r="U202" i="1"/>
  <c r="S203" i="1"/>
  <c r="U203" i="1"/>
  <c r="S204" i="1"/>
  <c r="U204" i="1"/>
  <c r="S205" i="1"/>
  <c r="U205" i="1"/>
  <c r="S206" i="1"/>
  <c r="U206" i="1"/>
  <c r="S207" i="1"/>
  <c r="U207" i="1"/>
  <c r="S208" i="1"/>
  <c r="U208" i="1"/>
  <c r="S209" i="1"/>
  <c r="U209" i="1"/>
  <c r="S210" i="1"/>
  <c r="U210" i="1"/>
  <c r="S211" i="1"/>
  <c r="U211" i="1"/>
  <c r="S212" i="1"/>
  <c r="U212" i="1"/>
  <c r="S213" i="1"/>
  <c r="U213" i="1"/>
  <c r="S214" i="1"/>
  <c r="U214" i="1"/>
  <c r="S215" i="1"/>
  <c r="U215" i="1"/>
  <c r="S216" i="1"/>
  <c r="U216" i="1"/>
  <c r="S217" i="1"/>
  <c r="U217" i="1"/>
  <c r="S218" i="1"/>
  <c r="U218" i="1"/>
  <c r="S219" i="1"/>
  <c r="U219" i="1"/>
  <c r="S220" i="1"/>
  <c r="U220" i="1"/>
  <c r="S221" i="1"/>
  <c r="U221" i="1"/>
  <c r="S222" i="1"/>
  <c r="U222" i="1"/>
  <c r="S223" i="1"/>
  <c r="U223" i="1"/>
  <c r="S224" i="1"/>
  <c r="U224" i="1"/>
  <c r="S225" i="1"/>
  <c r="U225" i="1"/>
  <c r="S226" i="1"/>
  <c r="U226" i="1"/>
  <c r="S227" i="1"/>
  <c r="U227" i="1"/>
  <c r="S228" i="1"/>
  <c r="U228" i="1"/>
  <c r="S229" i="1"/>
  <c r="U229" i="1"/>
  <c r="S230" i="1"/>
  <c r="U230" i="1"/>
  <c r="S231" i="1"/>
  <c r="U231" i="1"/>
  <c r="S232" i="1"/>
  <c r="U232" i="1"/>
  <c r="S233" i="1"/>
  <c r="U233" i="1"/>
  <c r="S234" i="1"/>
  <c r="U234" i="1"/>
  <c r="S235" i="1"/>
  <c r="U235" i="1"/>
  <c r="S236" i="1"/>
  <c r="U236" i="1"/>
  <c r="S237" i="1"/>
  <c r="U237" i="1"/>
  <c r="S238" i="1"/>
  <c r="U238" i="1"/>
  <c r="S239" i="1"/>
  <c r="U239" i="1"/>
  <c r="S240" i="1"/>
  <c r="U240" i="1"/>
  <c r="S241" i="1"/>
  <c r="U241" i="1"/>
  <c r="S242" i="1"/>
  <c r="U242" i="1"/>
  <c r="S243" i="1"/>
  <c r="U243" i="1"/>
  <c r="S244" i="1"/>
  <c r="U244" i="1"/>
  <c r="S245" i="1"/>
  <c r="U245" i="1"/>
  <c r="S246" i="1"/>
  <c r="U246" i="1"/>
  <c r="S247" i="1"/>
  <c r="U247" i="1"/>
  <c r="S248" i="1"/>
  <c r="U248" i="1"/>
  <c r="S249" i="1"/>
  <c r="U249" i="1"/>
  <c r="S250" i="1"/>
  <c r="U250" i="1"/>
  <c r="S251" i="1"/>
  <c r="U251" i="1"/>
  <c r="S252" i="1"/>
  <c r="U252" i="1"/>
  <c r="S253" i="1"/>
  <c r="U253" i="1"/>
  <c r="S254" i="1"/>
  <c r="U254" i="1"/>
  <c r="S255" i="1"/>
  <c r="U255" i="1"/>
  <c r="S257" i="1"/>
  <c r="U257" i="1"/>
  <c r="S258" i="1"/>
  <c r="U258" i="1"/>
  <c r="S260" i="1"/>
  <c r="U260" i="1"/>
  <c r="S370" i="1"/>
  <c r="U370" i="1"/>
  <c r="V44" i="1"/>
  <c r="V45" i="1"/>
  <c r="Y45" i="1"/>
  <c r="V46" i="1"/>
  <c r="Y46" i="1"/>
  <c r="V47" i="1"/>
  <c r="Y47" i="1"/>
  <c r="V48" i="1"/>
  <c r="Y48" i="1"/>
  <c r="V49" i="1"/>
  <c r="Y49" i="1"/>
  <c r="V50" i="1"/>
  <c r="V51" i="1"/>
  <c r="V52" i="1"/>
  <c r="V53" i="1"/>
  <c r="V54" i="1"/>
  <c r="Y54" i="1"/>
  <c r="V55" i="1"/>
  <c r="Y55" i="1"/>
  <c r="V56" i="1"/>
  <c r="Y56" i="1"/>
  <c r="V57" i="1"/>
  <c r="Y57" i="1"/>
  <c r="V58" i="1"/>
  <c r="V59" i="1"/>
  <c r="Y59" i="1"/>
  <c r="V60" i="1"/>
  <c r="V61" i="1"/>
  <c r="Y61" i="1"/>
  <c r="V62" i="1"/>
  <c r="Y62" i="1"/>
  <c r="V63" i="1"/>
  <c r="Y63" i="1"/>
  <c r="V64" i="1"/>
  <c r="Y64" i="1"/>
  <c r="V65" i="1"/>
  <c r="Y65" i="1"/>
  <c r="V66" i="1"/>
  <c r="V67" i="1"/>
  <c r="Y67" i="1"/>
  <c r="V68" i="1"/>
  <c r="V69" i="1"/>
  <c r="V70" i="1"/>
  <c r="Y70" i="1"/>
  <c r="V71" i="1"/>
  <c r="Y71" i="1"/>
  <c r="V72" i="1"/>
  <c r="V73" i="1"/>
  <c r="Y73" i="1"/>
  <c r="V74" i="1"/>
  <c r="V75" i="1"/>
  <c r="Y75" i="1"/>
  <c r="V76" i="1"/>
  <c r="V77" i="1"/>
  <c r="Y77" i="1"/>
  <c r="V78" i="1"/>
  <c r="Y78" i="1"/>
  <c r="V79" i="1"/>
  <c r="Y79" i="1"/>
  <c r="V80" i="1"/>
  <c r="Y80" i="1"/>
  <c r="V81" i="1"/>
  <c r="Y81" i="1"/>
  <c r="V82" i="1"/>
  <c r="V83" i="1"/>
  <c r="Y83" i="1"/>
  <c r="V84" i="1"/>
  <c r="V85" i="1"/>
  <c r="Y85" i="1"/>
  <c r="V86" i="1"/>
  <c r="Y86" i="1"/>
  <c r="V87" i="1"/>
  <c r="V88" i="1"/>
  <c r="V89" i="1"/>
  <c r="Y89" i="1"/>
  <c r="V90" i="1"/>
  <c r="V91" i="1"/>
  <c r="Y91" i="1"/>
  <c r="V92" i="1"/>
  <c r="V93" i="1"/>
  <c r="Y93" i="1"/>
  <c r="V94" i="1"/>
  <c r="Y94" i="1"/>
  <c r="V95" i="1"/>
  <c r="Y95" i="1"/>
  <c r="V96" i="1"/>
  <c r="Y96" i="1"/>
  <c r="V97" i="1"/>
  <c r="Y97" i="1"/>
  <c r="V98" i="1"/>
  <c r="V99" i="1"/>
  <c r="Y99" i="1"/>
  <c r="V100" i="1"/>
  <c r="V101" i="1"/>
  <c r="Y101" i="1"/>
  <c r="V102" i="1"/>
  <c r="Y102" i="1"/>
  <c r="V103" i="1"/>
  <c r="Y103" i="1"/>
  <c r="V104" i="1"/>
  <c r="Y104" i="1"/>
  <c r="V105" i="1"/>
  <c r="Y105" i="1"/>
  <c r="V106" i="1"/>
  <c r="V107" i="1"/>
  <c r="V108" i="1"/>
  <c r="V109" i="1"/>
  <c r="V110" i="1"/>
  <c r="V111" i="1"/>
  <c r="Y111" i="1"/>
  <c r="V112" i="1"/>
  <c r="V113" i="1"/>
  <c r="V114" i="1"/>
  <c r="V115" i="1"/>
  <c r="Y115" i="1"/>
  <c r="V116" i="1"/>
  <c r="V117" i="1"/>
  <c r="Y117" i="1"/>
  <c r="V118" i="1"/>
  <c r="Y118" i="1"/>
  <c r="V119" i="1"/>
  <c r="Y119" i="1"/>
  <c r="V120" i="1"/>
  <c r="V121" i="1"/>
  <c r="V122" i="1"/>
  <c r="V123" i="1"/>
  <c r="V124" i="1"/>
  <c r="V125" i="1"/>
  <c r="Y125" i="1"/>
  <c r="V126" i="1"/>
  <c r="Y126" i="1"/>
  <c r="V127" i="1"/>
  <c r="V128" i="1"/>
  <c r="Y128" i="1"/>
  <c r="V129" i="1"/>
  <c r="Y129" i="1"/>
  <c r="V130" i="1"/>
  <c r="V131" i="1"/>
  <c r="Y131" i="1"/>
  <c r="V132" i="1"/>
  <c r="V133" i="1"/>
  <c r="Y133" i="1"/>
  <c r="V134" i="1"/>
  <c r="Y134" i="1"/>
  <c r="V135" i="1"/>
  <c r="Y135" i="1"/>
  <c r="V136" i="1"/>
  <c r="V137" i="1"/>
  <c r="Y137" i="1"/>
  <c r="V138" i="1"/>
  <c r="V139" i="1"/>
  <c r="Y139" i="1"/>
  <c r="V140" i="1"/>
  <c r="V141" i="1"/>
  <c r="Y141" i="1"/>
  <c r="V142" i="1"/>
  <c r="Y142" i="1"/>
  <c r="V143" i="1"/>
  <c r="Y143" i="1"/>
  <c r="V144" i="1"/>
  <c r="Y144" i="1"/>
  <c r="V145" i="1"/>
  <c r="V146" i="1"/>
  <c r="V147" i="1"/>
  <c r="Y147" i="1"/>
  <c r="V148" i="1"/>
  <c r="V149" i="1"/>
  <c r="Y149" i="1"/>
  <c r="V150" i="1"/>
  <c r="V151" i="1"/>
  <c r="Y151" i="1"/>
  <c r="V152" i="1"/>
  <c r="Y152" i="1"/>
  <c r="V153" i="1"/>
  <c r="V154" i="1"/>
  <c r="V155" i="1"/>
  <c r="Y155" i="1"/>
  <c r="V156" i="1"/>
  <c r="V157" i="1"/>
  <c r="Y157" i="1"/>
  <c r="V158" i="1"/>
  <c r="Y158" i="1"/>
  <c r="V159" i="1"/>
  <c r="Y159" i="1"/>
  <c r="V160" i="1"/>
  <c r="Y160" i="1"/>
  <c r="V161" i="1"/>
  <c r="Y161" i="1"/>
  <c r="V162" i="1"/>
  <c r="V163" i="1"/>
  <c r="Y163" i="1"/>
  <c r="V164" i="1"/>
  <c r="V165" i="1"/>
  <c r="Y165" i="1"/>
  <c r="V166" i="1"/>
  <c r="Y166" i="1"/>
  <c r="V167" i="1"/>
  <c r="Y167" i="1"/>
  <c r="V168" i="1"/>
  <c r="V169" i="1"/>
  <c r="Y169" i="1"/>
  <c r="V170" i="1"/>
  <c r="V171" i="1"/>
  <c r="Y171" i="1"/>
  <c r="V172" i="1"/>
  <c r="V173" i="1"/>
  <c r="V174" i="1"/>
  <c r="Y174" i="1"/>
  <c r="V175" i="1"/>
  <c r="Y175" i="1"/>
  <c r="V176" i="1"/>
  <c r="Y176" i="1"/>
  <c r="V177" i="1"/>
  <c r="Y177" i="1"/>
  <c r="V178" i="1"/>
  <c r="V179" i="1"/>
  <c r="V180" i="1"/>
  <c r="V181" i="1"/>
  <c r="Y181" i="1"/>
  <c r="V182" i="1"/>
  <c r="Y182" i="1"/>
  <c r="V183" i="1"/>
  <c r="Y183" i="1"/>
  <c r="V184" i="1"/>
  <c r="Y184" i="1"/>
  <c r="V185" i="1"/>
  <c r="Y185" i="1"/>
  <c r="V186" i="1"/>
  <c r="V187" i="1"/>
  <c r="Y187" i="1"/>
  <c r="V188" i="1"/>
  <c r="V189" i="1"/>
  <c r="Y189" i="1"/>
  <c r="V190" i="1"/>
  <c r="Y190" i="1"/>
  <c r="V191" i="1"/>
  <c r="Y191" i="1"/>
  <c r="V192" i="1"/>
  <c r="V193" i="1"/>
  <c r="Y193" i="1"/>
  <c r="V194" i="1"/>
  <c r="V195" i="1"/>
  <c r="Y195" i="1"/>
  <c r="V196" i="1"/>
  <c r="V197" i="1"/>
  <c r="Y197" i="1"/>
  <c r="V198" i="1"/>
  <c r="Y198" i="1"/>
  <c r="V199" i="1"/>
  <c r="Y199" i="1"/>
  <c r="V200" i="1"/>
  <c r="Y200" i="1"/>
  <c r="V201" i="1"/>
  <c r="Y201" i="1"/>
  <c r="V202" i="1"/>
  <c r="V203" i="1"/>
  <c r="Y203" i="1"/>
  <c r="V204" i="1"/>
  <c r="V205" i="1"/>
  <c r="Y205" i="1"/>
  <c r="V206" i="1"/>
  <c r="Y206" i="1"/>
  <c r="V207" i="1"/>
  <c r="Y207" i="1"/>
  <c r="V208" i="1"/>
  <c r="Y208" i="1"/>
  <c r="V209" i="1"/>
  <c r="Y209" i="1"/>
  <c r="V210" i="1"/>
  <c r="V211" i="1"/>
  <c r="Y211" i="1"/>
  <c r="V212" i="1"/>
  <c r="V213" i="1"/>
  <c r="Y213" i="1"/>
  <c r="V214" i="1"/>
  <c r="Y214" i="1"/>
  <c r="V215" i="1"/>
  <c r="Y215" i="1"/>
  <c r="V216" i="1"/>
  <c r="Y216" i="1"/>
  <c r="V217" i="1"/>
  <c r="Y217" i="1"/>
  <c r="V218" i="1"/>
  <c r="V219" i="1"/>
  <c r="Y219" i="1"/>
  <c r="V220" i="1"/>
  <c r="V221" i="1"/>
  <c r="Y221" i="1"/>
  <c r="V222" i="1"/>
  <c r="Y222" i="1"/>
  <c r="V223" i="1"/>
  <c r="Y223" i="1"/>
  <c r="V224" i="1"/>
  <c r="V225" i="1"/>
  <c r="Y225" i="1"/>
  <c r="V226" i="1"/>
  <c r="V227" i="1"/>
  <c r="Y227" i="1"/>
  <c r="V228" i="1"/>
  <c r="V229" i="1"/>
  <c r="Y229" i="1"/>
  <c r="V230" i="1"/>
  <c r="Y230" i="1"/>
  <c r="V231" i="1"/>
  <c r="Y231" i="1"/>
  <c r="V232" i="1"/>
  <c r="V233" i="1"/>
  <c r="Y233" i="1"/>
  <c r="V234" i="1"/>
  <c r="V235" i="1"/>
  <c r="Y235" i="1"/>
  <c r="V236" i="1"/>
  <c r="V237" i="1"/>
  <c r="V238" i="1"/>
  <c r="Y238" i="1"/>
  <c r="V239" i="1"/>
  <c r="Y239" i="1"/>
  <c r="V240" i="1"/>
  <c r="Y240" i="1"/>
  <c r="V241" i="1"/>
  <c r="Y241" i="1"/>
  <c r="V242" i="1"/>
  <c r="V243" i="1"/>
  <c r="Y243" i="1"/>
  <c r="V244" i="1"/>
  <c r="V245" i="1"/>
  <c r="Y245" i="1"/>
  <c r="V246" i="1"/>
  <c r="Y246" i="1"/>
  <c r="V247" i="1"/>
  <c r="Y247" i="1"/>
  <c r="V248" i="1"/>
  <c r="Y248" i="1"/>
  <c r="V249" i="1"/>
  <c r="Y249" i="1"/>
  <c r="V250" i="1"/>
  <c r="V251" i="1"/>
  <c r="Y251" i="1"/>
  <c r="V252" i="1"/>
  <c r="V253" i="1"/>
  <c r="Y253" i="1"/>
  <c r="V254" i="1"/>
  <c r="Y254" i="1"/>
  <c r="V255" i="1"/>
  <c r="Y255" i="1"/>
  <c r="V256" i="1"/>
  <c r="Y256" i="1"/>
  <c r="V257" i="1"/>
  <c r="Y257" i="1"/>
  <c r="V258" i="1"/>
  <c r="V259" i="1"/>
  <c r="Y259" i="1"/>
  <c r="V260" i="1"/>
  <c r="V261" i="1"/>
  <c r="V262" i="1"/>
  <c r="Y262" i="1"/>
  <c r="V264" i="1"/>
  <c r="Y264" i="1"/>
  <c r="V265" i="1"/>
  <c r="Y265" i="1"/>
  <c r="V266" i="1"/>
  <c r="V267" i="1"/>
  <c r="Y267" i="1"/>
  <c r="V268" i="1"/>
  <c r="V269" i="1"/>
  <c r="Y269" i="1"/>
  <c r="V270" i="1"/>
  <c r="Y270" i="1"/>
  <c r="V271" i="1"/>
  <c r="Y271" i="1"/>
  <c r="V272" i="1"/>
  <c r="Y272" i="1"/>
  <c r="V273" i="1"/>
  <c r="Y273" i="1"/>
  <c r="V274" i="1"/>
  <c r="V275" i="1"/>
  <c r="Y275" i="1"/>
  <c r="V276" i="1"/>
  <c r="V277" i="1"/>
  <c r="Y277" i="1"/>
  <c r="V278" i="1"/>
  <c r="Y278" i="1"/>
  <c r="V279" i="1"/>
  <c r="Y279" i="1"/>
  <c r="V280" i="1"/>
  <c r="Y280" i="1"/>
  <c r="V281" i="1"/>
  <c r="Y281" i="1"/>
  <c r="V282" i="1"/>
  <c r="V283" i="1"/>
  <c r="Y283" i="1"/>
  <c r="V284" i="1"/>
  <c r="Y284" i="1"/>
  <c r="V285" i="1"/>
  <c r="V286" i="1"/>
  <c r="Y286" i="1"/>
  <c r="V287" i="1"/>
  <c r="Y287" i="1"/>
  <c r="V288" i="1"/>
  <c r="Y288" i="1"/>
  <c r="V289" i="1"/>
  <c r="Y289" i="1"/>
  <c r="V290" i="1"/>
  <c r="V291" i="1"/>
  <c r="Y291" i="1"/>
  <c r="V292" i="1"/>
  <c r="V293" i="1"/>
  <c r="Y293" i="1"/>
  <c r="V294" i="1"/>
  <c r="Y294" i="1"/>
  <c r="V295" i="1"/>
  <c r="Y295" i="1"/>
  <c r="V296" i="1"/>
  <c r="Y296" i="1"/>
  <c r="V297" i="1"/>
  <c r="Y297" i="1"/>
  <c r="V298" i="1"/>
  <c r="V299" i="1"/>
  <c r="Y299" i="1"/>
  <c r="V300" i="1"/>
  <c r="Y300" i="1"/>
  <c r="V301" i="1"/>
  <c r="Y301" i="1"/>
  <c r="V302" i="1"/>
  <c r="Y302" i="1"/>
  <c r="V303" i="1"/>
  <c r="Y303" i="1"/>
  <c r="V304" i="1"/>
  <c r="Y304" i="1"/>
  <c r="V305" i="1"/>
  <c r="Y305" i="1"/>
  <c r="V306" i="1"/>
  <c r="V307" i="1"/>
  <c r="V308" i="1"/>
  <c r="V309" i="1"/>
  <c r="V310" i="1"/>
  <c r="Y310" i="1"/>
  <c r="V311" i="1"/>
  <c r="Y311" i="1"/>
  <c r="V312" i="1"/>
  <c r="Y312" i="1"/>
  <c r="V313" i="1"/>
  <c r="Y313" i="1"/>
  <c r="V314" i="1"/>
  <c r="V315" i="1"/>
  <c r="Y315" i="1"/>
  <c r="V316" i="1"/>
  <c r="V317" i="1"/>
  <c r="Y317" i="1"/>
  <c r="V318" i="1"/>
  <c r="Y318" i="1"/>
  <c r="V319" i="1"/>
  <c r="Y319" i="1"/>
  <c r="V320" i="1"/>
  <c r="V321" i="1"/>
  <c r="Y321" i="1"/>
  <c r="V322" i="1"/>
  <c r="V323" i="1"/>
  <c r="Y323" i="1"/>
  <c r="V324" i="1"/>
  <c r="Y324" i="1"/>
  <c r="V325" i="1"/>
  <c r="Y325" i="1"/>
  <c r="V326" i="1"/>
  <c r="Y326" i="1"/>
  <c r="V327" i="1"/>
  <c r="Y327" i="1"/>
  <c r="V328" i="1"/>
  <c r="Y328" i="1"/>
  <c r="V329" i="1"/>
  <c r="Y329" i="1"/>
  <c r="V330" i="1"/>
  <c r="V331" i="1"/>
  <c r="Y331" i="1"/>
  <c r="V332" i="1"/>
  <c r="V333" i="1"/>
  <c r="Y333" i="1"/>
  <c r="V334" i="1"/>
  <c r="Y334" i="1"/>
  <c r="V335" i="1"/>
  <c r="Y335" i="1"/>
  <c r="V336" i="1"/>
  <c r="Y336" i="1"/>
  <c r="V337" i="1"/>
  <c r="Y337" i="1"/>
  <c r="V338" i="1"/>
  <c r="V339" i="1"/>
  <c r="Y339" i="1"/>
  <c r="V340" i="1"/>
  <c r="Y340" i="1"/>
  <c r="V341" i="1"/>
  <c r="Y341" i="1"/>
  <c r="V342" i="1"/>
  <c r="Y342" i="1"/>
  <c r="V343" i="1"/>
  <c r="Y343" i="1"/>
  <c r="V344" i="1"/>
  <c r="V345" i="1"/>
  <c r="Y345" i="1"/>
  <c r="V346" i="1"/>
  <c r="V347" i="1"/>
  <c r="Y347" i="1"/>
  <c r="V348" i="1"/>
  <c r="V349" i="1"/>
  <c r="Y349" i="1"/>
  <c r="V350" i="1"/>
  <c r="Y350" i="1"/>
  <c r="V351" i="1"/>
  <c r="Y351" i="1"/>
  <c r="V352" i="1"/>
  <c r="Y352" i="1"/>
  <c r="Y353" i="1"/>
  <c r="V354" i="1"/>
  <c r="V355" i="1"/>
  <c r="Y355" i="1"/>
  <c r="V356" i="1"/>
  <c r="Y356" i="1"/>
  <c r="V357" i="1"/>
  <c r="V358" i="1"/>
  <c r="Y358" i="1"/>
  <c r="V359" i="1"/>
  <c r="Y359" i="1"/>
  <c r="V360" i="1"/>
  <c r="Y360" i="1"/>
  <c r="V361" i="1"/>
  <c r="Y361" i="1"/>
  <c r="V362" i="1"/>
  <c r="V363" i="1"/>
  <c r="Y363" i="1"/>
  <c r="V364" i="1"/>
  <c r="Y364" i="1"/>
  <c r="V365" i="1"/>
  <c r="Y365" i="1"/>
  <c r="V366" i="1"/>
  <c r="Y366" i="1"/>
  <c r="V367" i="1"/>
  <c r="Y367" i="1"/>
  <c r="V368" i="1"/>
  <c r="V369" i="1"/>
  <c r="Y369" i="1"/>
  <c r="V370" i="1"/>
  <c r="V28" i="1"/>
  <c r="Y28" i="1"/>
  <c r="V29" i="1"/>
  <c r="Y29" i="1"/>
  <c r="V30" i="1"/>
  <c r="Y30" i="1"/>
  <c r="V31" i="1"/>
  <c r="Y31" i="1"/>
  <c r="V32" i="1"/>
  <c r="Y32" i="1"/>
  <c r="V33" i="1"/>
  <c r="V34" i="1"/>
  <c r="Y34" i="1"/>
  <c r="V35" i="1"/>
  <c r="Y35" i="1"/>
  <c r="V36" i="1"/>
  <c r="Y36" i="1"/>
  <c r="V37" i="1"/>
  <c r="Y37" i="1"/>
  <c r="V38" i="1"/>
  <c r="Y38" i="1"/>
  <c r="V39" i="1"/>
  <c r="Y39" i="1"/>
  <c r="V40" i="1"/>
  <c r="Y40" i="1"/>
  <c r="V41" i="1"/>
  <c r="V42" i="1"/>
  <c r="Y42" i="1"/>
  <c r="V43" i="1"/>
  <c r="V22" i="1"/>
  <c r="V23" i="1"/>
  <c r="V24" i="1"/>
  <c r="Y24" i="1"/>
  <c r="V25" i="1"/>
  <c r="Y25" i="1"/>
  <c r="V26" i="1"/>
  <c r="Y26" i="1"/>
  <c r="V27" i="1"/>
  <c r="Y27" i="1"/>
  <c r="V6" i="1"/>
  <c r="V7" i="1"/>
  <c r="Y7" i="1"/>
  <c r="V8" i="1"/>
  <c r="Y8" i="1"/>
  <c r="V9" i="1"/>
  <c r="Y9" i="1"/>
  <c r="V10" i="1"/>
  <c r="Y10" i="1"/>
  <c r="V11" i="1"/>
  <c r="Y11" i="1"/>
  <c r="V12" i="1"/>
  <c r="Y12" i="1"/>
  <c r="V13" i="1"/>
  <c r="Y13" i="1"/>
  <c r="V14" i="1"/>
  <c r="Y14" i="1"/>
  <c r="V15" i="1"/>
  <c r="V16" i="1"/>
  <c r="V17" i="1"/>
  <c r="Y17" i="1"/>
  <c r="V18" i="1"/>
  <c r="Y18" i="1"/>
  <c r="V19" i="1"/>
  <c r="Y19" i="1"/>
  <c r="V20" i="1"/>
  <c r="Y20" i="1"/>
  <c r="V21" i="1"/>
  <c r="Y21" i="1"/>
  <c r="V5" i="1"/>
  <c r="P37" i="1"/>
  <c r="P38" i="1"/>
  <c r="P39" i="1"/>
  <c r="P40" i="1"/>
  <c r="P41" i="1"/>
  <c r="P43" i="1"/>
  <c r="P69" i="1"/>
  <c r="P70" i="1"/>
  <c r="P71" i="1"/>
  <c r="P72" i="1"/>
  <c r="P73" i="1"/>
  <c r="P74" i="1"/>
  <c r="P76" i="1"/>
  <c r="P80" i="1"/>
  <c r="P82" i="1"/>
  <c r="P83" i="1"/>
  <c r="P85" i="1"/>
  <c r="P86" i="1"/>
  <c r="P87" i="1"/>
  <c r="P92" i="1"/>
  <c r="P95" i="1"/>
  <c r="P96" i="1"/>
  <c r="P97" i="1"/>
  <c r="P98" i="1"/>
  <c r="P99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4" i="1"/>
  <c r="P125" i="1"/>
  <c r="P126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51" i="1"/>
  <c r="P254" i="1"/>
  <c r="P255" i="1"/>
  <c r="P256" i="1"/>
  <c r="P257" i="1"/>
  <c r="P258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4" i="1"/>
  <c r="Y282" i="1"/>
  <c r="Y285" i="1"/>
  <c r="Y314" i="1"/>
  <c r="Y316" i="1"/>
  <c r="Y344" i="1"/>
  <c r="Y357" i="1"/>
  <c r="Y261" i="1"/>
  <c r="Y274" i="1"/>
  <c r="Y276" i="1"/>
  <c r="Y292" i="1"/>
  <c r="Y307" i="1"/>
  <c r="Y309" i="1"/>
  <c r="Y322" i="1"/>
  <c r="Y348" i="1"/>
  <c r="Y290" i="1"/>
  <c r="Y306" i="1"/>
  <c r="Y266" i="1"/>
  <c r="Y368" i="1"/>
  <c r="Y320" i="1"/>
  <c r="Y332" i="1"/>
  <c r="Y338" i="1"/>
  <c r="Y362" i="1"/>
  <c r="Y298" i="1"/>
  <c r="Y330" i="1"/>
  <c r="Y346" i="1"/>
  <c r="Y354" i="1"/>
  <c r="Y268" i="1"/>
  <c r="Y308" i="1"/>
  <c r="Y5" i="1"/>
  <c r="Y6" i="1"/>
  <c r="Y15" i="1"/>
  <c r="Y16" i="1"/>
  <c r="Y44" i="1"/>
  <c r="Y50" i="1"/>
  <c r="Y51" i="1"/>
  <c r="Y22" i="1"/>
  <c r="Y23" i="1"/>
  <c r="Y33" i="1"/>
  <c r="Y52" i="1"/>
  <c r="Y53" i="1"/>
  <c r="Y58" i="1"/>
  <c r="Y84" i="1"/>
  <c r="Y88" i="1"/>
  <c r="Y60" i="1"/>
  <c r="Y66" i="1"/>
  <c r="Y68" i="1"/>
  <c r="Y90" i="1"/>
  <c r="Y100" i="1"/>
  <c r="Y98" i="1"/>
  <c r="Y69" i="1"/>
  <c r="Y72" i="1"/>
  <c r="Y74" i="1"/>
  <c r="Y76" i="1"/>
  <c r="Y106" i="1"/>
  <c r="Y41" i="1"/>
  <c r="Y107" i="1"/>
  <c r="Y108" i="1"/>
  <c r="Y109" i="1"/>
  <c r="Y136" i="1"/>
  <c r="Y138" i="1"/>
  <c r="Y82" i="1"/>
  <c r="Y112" i="1"/>
  <c r="Y113" i="1"/>
  <c r="Y114" i="1"/>
  <c r="Y116" i="1"/>
  <c r="Y120" i="1"/>
  <c r="Y121" i="1"/>
  <c r="Y122" i="1"/>
  <c r="Y124" i="1"/>
  <c r="Y146" i="1"/>
  <c r="Y148" i="1"/>
  <c r="Y153" i="1"/>
  <c r="Y154" i="1"/>
  <c r="Y130" i="1"/>
  <c r="Y132" i="1"/>
  <c r="Y156" i="1"/>
  <c r="Y192" i="1"/>
  <c r="Y162" i="1"/>
  <c r="Y164" i="1"/>
  <c r="Y186" i="1"/>
  <c r="Y188" i="1"/>
  <c r="Y194" i="1"/>
  <c r="Y196" i="1"/>
  <c r="Y226" i="1"/>
  <c r="Y228" i="1"/>
  <c r="Y140" i="1"/>
  <c r="Y145" i="1"/>
  <c r="Y168" i="1"/>
  <c r="Y170" i="1"/>
  <c r="Y204" i="1"/>
  <c r="Y179" i="1"/>
  <c r="Y180" i="1"/>
  <c r="Y210" i="1"/>
  <c r="Y212" i="1"/>
  <c r="Y232" i="1"/>
  <c r="Y234" i="1"/>
  <c r="Y236" i="1"/>
  <c r="Y237" i="1"/>
  <c r="Y242" i="1"/>
  <c r="Y244" i="1"/>
  <c r="Y258" i="1"/>
  <c r="Y218" i="1"/>
  <c r="Y250" i="1"/>
  <c r="Y252" i="1"/>
  <c r="Y260" i="1"/>
  <c r="Z100" i="1"/>
  <c r="D12" i="2"/>
  <c r="W16" i="1"/>
  <c r="D13" i="2"/>
  <c r="D14" i="2"/>
  <c r="D15" i="2"/>
  <c r="D3" i="2"/>
  <c r="D4" i="2"/>
  <c r="D5" i="2"/>
  <c r="W132" i="1"/>
  <c r="D6" i="2"/>
  <c r="D7" i="2"/>
  <c r="D8" i="2"/>
  <c r="D9" i="2"/>
  <c r="D10" i="2"/>
  <c r="W82" i="1"/>
  <c r="D11" i="2"/>
  <c r="AD344" i="1"/>
  <c r="AF344" i="1"/>
  <c r="AD366" i="1"/>
  <c r="AF366" i="1"/>
  <c r="AE270" i="1"/>
  <c r="AE271" i="1"/>
  <c r="AE272" i="1"/>
  <c r="AE273" i="1"/>
  <c r="AE275" i="1"/>
  <c r="AE277" i="1"/>
  <c r="AE280" i="1"/>
  <c r="AE281" i="1"/>
  <c r="AE282" i="1"/>
  <c r="AE285" i="1"/>
  <c r="AE286" i="1"/>
  <c r="AE289" i="1"/>
  <c r="AE311" i="1"/>
  <c r="AE312" i="1"/>
  <c r="AE313" i="1"/>
  <c r="AE314" i="1"/>
  <c r="AE315" i="1"/>
  <c r="AE316" i="1"/>
  <c r="AE317" i="1"/>
  <c r="AE318" i="1"/>
  <c r="AE325" i="1"/>
  <c r="AE331" i="1"/>
  <c r="AE334" i="1"/>
  <c r="AE336" i="1"/>
  <c r="AE342" i="1"/>
  <c r="AE343" i="1"/>
  <c r="AE344" i="1"/>
  <c r="AE345" i="1"/>
  <c r="AE356" i="1"/>
  <c r="AE357" i="1"/>
  <c r="AE366" i="1"/>
  <c r="AE261" i="1"/>
  <c r="AE262" i="1"/>
  <c r="AE264" i="1"/>
  <c r="AE267" i="1"/>
  <c r="AE269" i="1"/>
  <c r="AE274" i="1"/>
  <c r="AE276" i="1"/>
  <c r="AE284" i="1"/>
  <c r="AE287" i="1"/>
  <c r="AE288" i="1"/>
  <c r="AE292" i="1"/>
  <c r="AE295" i="1"/>
  <c r="AE296" i="1"/>
  <c r="AE299" i="1"/>
  <c r="AE300" i="1"/>
  <c r="AE302" i="1"/>
  <c r="AE305" i="1"/>
  <c r="AE307" i="1"/>
  <c r="AE309" i="1"/>
  <c r="AE310" i="1"/>
  <c r="AE321" i="1"/>
  <c r="AE322" i="1"/>
  <c r="AE324" i="1"/>
  <c r="AE339" i="1"/>
  <c r="AE340" i="1"/>
  <c r="AE341" i="1"/>
  <c r="AE347" i="1"/>
  <c r="AE348" i="1"/>
  <c r="AE355" i="1"/>
  <c r="AE358" i="1"/>
  <c r="AE364" i="1"/>
  <c r="AE278" i="1"/>
  <c r="AE279" i="1"/>
  <c r="AE290" i="1"/>
  <c r="AE306" i="1"/>
  <c r="AE327" i="1"/>
  <c r="AE367" i="1"/>
  <c r="AE266" i="1"/>
  <c r="AE328" i="1"/>
  <c r="AE335" i="1"/>
  <c r="AE352" i="1"/>
  <c r="AE368" i="1"/>
  <c r="AE369" i="1"/>
  <c r="AE320" i="1"/>
  <c r="AE329" i="1"/>
  <c r="AE332" i="1"/>
  <c r="AE338" i="1"/>
  <c r="AE362" i="1"/>
  <c r="AE365" i="1"/>
  <c r="AE293" i="1"/>
  <c r="AE298" i="1"/>
  <c r="AE303" i="1"/>
  <c r="AE323" i="1"/>
  <c r="AE283" i="1"/>
  <c r="AE353" i="1"/>
  <c r="AE359" i="1"/>
  <c r="AE326" i="1"/>
  <c r="AE330" i="1"/>
  <c r="AE337" i="1"/>
  <c r="AE349" i="1"/>
  <c r="AE351" i="1"/>
  <c r="AE363" i="1"/>
  <c r="AE291" i="1"/>
  <c r="AE294" i="1"/>
  <c r="AE297" i="1"/>
  <c r="AE333" i="1"/>
  <c r="AE361" i="1"/>
  <c r="AE301" i="1"/>
  <c r="AE346" i="1"/>
  <c r="AE350" i="1"/>
  <c r="AE354" i="1"/>
  <c r="AE360" i="1"/>
  <c r="AE265" i="1"/>
  <c r="AE268" i="1"/>
  <c r="AE304" i="1"/>
  <c r="AE308" i="1"/>
  <c r="AE319" i="1"/>
  <c r="AE259" i="1"/>
  <c r="AE5" i="1"/>
  <c r="AE6" i="1"/>
  <c r="AE7" i="1"/>
  <c r="AE8" i="1"/>
  <c r="AE9" i="1"/>
  <c r="AE10" i="1"/>
  <c r="AE11" i="1"/>
  <c r="AE12" i="1"/>
  <c r="AE13" i="1"/>
  <c r="AE14" i="1"/>
  <c r="AE15" i="1"/>
  <c r="AE16" i="1"/>
  <c r="AE42" i="1"/>
  <c r="AE44" i="1"/>
  <c r="AE45" i="1"/>
  <c r="AE46" i="1"/>
  <c r="AE47" i="1"/>
  <c r="AE48" i="1"/>
  <c r="AE49" i="1"/>
  <c r="AE50" i="1"/>
  <c r="AE51" i="1"/>
  <c r="AE75" i="1"/>
  <c r="AE77" i="1"/>
  <c r="AE78" i="1"/>
  <c r="AE79" i="1"/>
  <c r="AE81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3" i="1"/>
  <c r="AE52" i="1"/>
  <c r="AE53" i="1"/>
  <c r="AE54" i="1"/>
  <c r="AE55" i="1"/>
  <c r="AE56" i="1"/>
  <c r="AE57" i="1"/>
  <c r="AE58" i="1"/>
  <c r="AE59" i="1"/>
  <c r="AE84" i="1"/>
  <c r="AE88" i="1"/>
  <c r="AE32" i="1"/>
  <c r="AE34" i="1"/>
  <c r="AE35" i="1"/>
  <c r="AE36" i="1"/>
  <c r="AE60" i="1"/>
  <c r="AE61" i="1"/>
  <c r="AE62" i="1"/>
  <c r="AE63" i="1"/>
  <c r="AE64" i="1"/>
  <c r="AE65" i="1"/>
  <c r="AE67" i="1"/>
  <c r="AE66" i="1"/>
  <c r="AE68" i="1"/>
  <c r="AE89" i="1"/>
  <c r="AE90" i="1"/>
  <c r="AE91" i="1"/>
  <c r="AE93" i="1"/>
  <c r="AE94" i="1"/>
  <c r="AE100" i="1"/>
  <c r="AE95" i="1"/>
  <c r="AE96" i="1"/>
  <c r="AE97" i="1"/>
  <c r="AE98" i="1"/>
  <c r="AE99" i="1"/>
  <c r="AE125" i="1"/>
  <c r="AE126" i="1"/>
  <c r="AE37" i="1"/>
  <c r="AE38" i="1"/>
  <c r="AE39" i="1"/>
  <c r="AE40" i="1"/>
  <c r="AE69" i="1"/>
  <c r="AE70" i="1"/>
  <c r="AE71" i="1"/>
  <c r="AE72" i="1"/>
  <c r="AE73" i="1"/>
  <c r="AE74" i="1"/>
  <c r="AE76" i="1"/>
  <c r="AE101" i="1"/>
  <c r="AE102" i="1"/>
  <c r="AE103" i="1"/>
  <c r="AE104" i="1"/>
  <c r="AE105" i="1"/>
  <c r="AE106" i="1"/>
  <c r="AE41" i="1"/>
  <c r="AE107" i="1"/>
  <c r="AE108" i="1"/>
  <c r="AE109" i="1"/>
  <c r="AE133" i="1"/>
  <c r="AE134" i="1"/>
  <c r="AE135" i="1"/>
  <c r="AE136" i="1"/>
  <c r="AE138" i="1"/>
  <c r="AE143" i="1"/>
  <c r="AE256" i="1"/>
  <c r="AE80" i="1"/>
  <c r="AE82" i="1"/>
  <c r="AE83" i="1"/>
  <c r="AE85" i="1"/>
  <c r="AE111" i="1"/>
  <c r="AE112" i="1"/>
  <c r="AE113" i="1"/>
  <c r="AE114" i="1"/>
  <c r="AE115" i="1"/>
  <c r="AE116" i="1"/>
  <c r="AE117" i="1"/>
  <c r="AE118" i="1"/>
  <c r="AE119" i="1"/>
  <c r="AE86" i="1"/>
  <c r="AE120" i="1"/>
  <c r="AE121" i="1"/>
  <c r="AE122" i="1"/>
  <c r="AE124" i="1"/>
  <c r="AE146" i="1"/>
  <c r="AE147" i="1"/>
  <c r="AE148" i="1"/>
  <c r="AE149" i="1"/>
  <c r="AE151" i="1"/>
  <c r="AE152" i="1"/>
  <c r="AE153" i="1"/>
  <c r="AE154" i="1"/>
  <c r="AE155" i="1"/>
  <c r="AE176" i="1"/>
  <c r="AE182" i="1"/>
  <c r="AE128" i="1"/>
  <c r="AE129" i="1"/>
  <c r="AE130" i="1"/>
  <c r="AE131" i="1"/>
  <c r="AE132" i="1"/>
  <c r="AE156" i="1"/>
  <c r="AE157" i="1"/>
  <c r="AE192" i="1"/>
  <c r="AE158" i="1"/>
  <c r="AE159" i="1"/>
  <c r="AE160" i="1"/>
  <c r="AE161" i="1"/>
  <c r="AE162" i="1"/>
  <c r="AE163" i="1"/>
  <c r="AE164" i="1"/>
  <c r="AE186" i="1"/>
  <c r="AE188" i="1"/>
  <c r="AE189" i="1"/>
  <c r="AE190" i="1"/>
  <c r="AE191" i="1"/>
  <c r="AE193" i="1"/>
  <c r="AE194" i="1"/>
  <c r="AE195" i="1"/>
  <c r="AE196" i="1"/>
  <c r="AE226" i="1"/>
  <c r="AE228" i="1"/>
  <c r="AE137" i="1"/>
  <c r="AE139" i="1"/>
  <c r="AE140" i="1"/>
  <c r="AE141" i="1"/>
  <c r="AE142" i="1"/>
  <c r="AE144" i="1"/>
  <c r="AE145" i="1"/>
  <c r="AE165" i="1"/>
  <c r="AE166" i="1"/>
  <c r="AE167" i="1"/>
  <c r="AE168" i="1"/>
  <c r="AE169" i="1"/>
  <c r="AE170" i="1"/>
  <c r="AE171" i="1"/>
  <c r="AE197" i="1"/>
  <c r="AE198" i="1"/>
  <c r="AE199" i="1"/>
  <c r="AE200" i="1"/>
  <c r="AE201" i="1"/>
  <c r="AE203" i="1"/>
  <c r="AE204" i="1"/>
  <c r="AE230" i="1"/>
  <c r="AE205" i="1"/>
  <c r="AE206" i="1"/>
  <c r="AE229" i="1"/>
  <c r="AE231" i="1"/>
  <c r="AE257" i="1"/>
  <c r="AE174" i="1"/>
  <c r="AE175" i="1"/>
  <c r="AE238" i="1"/>
  <c r="AE177" i="1"/>
  <c r="AE179" i="1"/>
  <c r="AE180" i="1"/>
  <c r="AE207" i="1"/>
  <c r="AE208" i="1"/>
  <c r="AE209" i="1"/>
  <c r="AE210" i="1"/>
  <c r="AE211" i="1"/>
  <c r="AE212" i="1"/>
  <c r="AE213" i="1"/>
  <c r="AE214" i="1"/>
  <c r="AE232" i="1"/>
  <c r="AE233" i="1"/>
  <c r="AE234" i="1"/>
  <c r="AE235" i="1"/>
  <c r="AE236" i="1"/>
  <c r="AE237" i="1"/>
  <c r="AE239" i="1"/>
  <c r="AE240" i="1"/>
  <c r="AE241" i="1"/>
  <c r="AE242" i="1"/>
  <c r="AE243" i="1"/>
  <c r="AE244" i="1"/>
  <c r="AE258" i="1"/>
  <c r="AE181" i="1"/>
  <c r="AE183" i="1"/>
  <c r="AE184" i="1"/>
  <c r="AE185" i="1"/>
  <c r="AE187" i="1"/>
  <c r="AE215" i="1"/>
  <c r="AE216" i="1"/>
  <c r="AE251" i="1"/>
  <c r="AE217" i="1"/>
  <c r="AE218" i="1"/>
  <c r="AE219" i="1"/>
  <c r="AE221" i="1"/>
  <c r="AE222" i="1"/>
  <c r="AE223" i="1"/>
  <c r="AE225" i="1"/>
  <c r="AE247" i="1"/>
  <c r="AE227" i="1"/>
  <c r="AE245" i="1"/>
  <c r="AE246" i="1"/>
  <c r="AE248" i="1"/>
  <c r="AE249" i="1"/>
  <c r="AE250" i="1"/>
  <c r="AE252" i="1"/>
  <c r="AE253" i="1"/>
  <c r="AE254" i="1"/>
  <c r="AE255" i="1"/>
  <c r="AE260" i="1"/>
  <c r="AE263" i="1"/>
  <c r="AD263" i="1"/>
  <c r="AD270" i="1"/>
  <c r="AF270" i="1"/>
  <c r="AD271" i="1"/>
  <c r="AD272" i="1"/>
  <c r="AF272" i="1"/>
  <c r="AD273" i="1"/>
  <c r="AD275" i="1"/>
  <c r="AF275" i="1"/>
  <c r="AD277" i="1"/>
  <c r="AF277" i="1"/>
  <c r="AD280" i="1"/>
  <c r="AF280" i="1"/>
  <c r="AD281" i="1"/>
  <c r="AF281" i="1"/>
  <c r="AD282" i="1"/>
  <c r="AF282" i="1"/>
  <c r="AD285" i="1"/>
  <c r="AD286" i="1"/>
  <c r="AF286" i="1"/>
  <c r="AD289" i="1"/>
  <c r="AD311" i="1"/>
  <c r="AF311" i="1"/>
  <c r="AD312" i="1"/>
  <c r="AF312" i="1"/>
  <c r="AD313" i="1"/>
  <c r="AF313" i="1"/>
  <c r="AD314" i="1"/>
  <c r="AF314" i="1"/>
  <c r="AD315" i="1"/>
  <c r="AF315" i="1"/>
  <c r="AD316" i="1"/>
  <c r="AD317" i="1"/>
  <c r="AF317" i="1"/>
  <c r="AD318" i="1"/>
  <c r="AD325" i="1"/>
  <c r="AF325" i="1"/>
  <c r="AD331" i="1"/>
  <c r="AF331" i="1"/>
  <c r="AD334" i="1"/>
  <c r="AF334" i="1"/>
  <c r="AD336" i="1"/>
  <c r="AF336" i="1"/>
  <c r="AD342" i="1"/>
  <c r="AF342" i="1"/>
  <c r="AD343" i="1"/>
  <c r="AD345" i="1"/>
  <c r="AD356" i="1"/>
  <c r="AF356" i="1"/>
  <c r="AD357" i="1"/>
  <c r="AD261" i="1"/>
  <c r="AF261" i="1"/>
  <c r="AD262" i="1"/>
  <c r="AF262" i="1"/>
  <c r="AD264" i="1"/>
  <c r="AF264" i="1"/>
  <c r="AD267" i="1"/>
  <c r="AF267" i="1"/>
  <c r="AD269" i="1"/>
  <c r="AD274" i="1"/>
  <c r="AD276" i="1"/>
  <c r="AD284" i="1"/>
  <c r="AF284" i="1"/>
  <c r="AD287" i="1"/>
  <c r="AD288" i="1"/>
  <c r="AF288" i="1"/>
  <c r="AD292" i="1"/>
  <c r="AF292" i="1"/>
  <c r="AD295" i="1"/>
  <c r="AF295" i="1"/>
  <c r="AD296" i="1"/>
  <c r="AD299" i="1"/>
  <c r="AD300" i="1"/>
  <c r="AD302" i="1"/>
  <c r="AF302" i="1"/>
  <c r="AD305" i="1"/>
  <c r="AD307" i="1"/>
  <c r="AF307" i="1"/>
  <c r="AD309" i="1"/>
  <c r="AF309" i="1"/>
  <c r="AD310" i="1"/>
  <c r="AF310" i="1"/>
  <c r="AD321" i="1"/>
  <c r="AD322" i="1"/>
  <c r="AD324" i="1"/>
  <c r="AD339" i="1"/>
  <c r="AF339" i="1"/>
  <c r="AD340" i="1"/>
  <c r="AD341" i="1"/>
  <c r="AF341" i="1"/>
  <c r="AD347" i="1"/>
  <c r="AF347" i="1"/>
  <c r="AD348" i="1"/>
  <c r="AF348" i="1"/>
  <c r="AD355" i="1"/>
  <c r="AD358" i="1"/>
  <c r="AD364" i="1"/>
  <c r="AD278" i="1"/>
  <c r="AF278" i="1"/>
  <c r="AD279" i="1"/>
  <c r="AD290" i="1"/>
  <c r="AF290" i="1"/>
  <c r="AD306" i="1"/>
  <c r="AF306" i="1"/>
  <c r="AD327" i="1"/>
  <c r="AF327" i="1"/>
  <c r="AD367" i="1"/>
  <c r="AD266" i="1"/>
  <c r="AD328" i="1"/>
  <c r="AD335" i="1"/>
  <c r="AF335" i="1"/>
  <c r="AD352" i="1"/>
  <c r="AD368" i="1"/>
  <c r="AF368" i="1"/>
  <c r="AD369" i="1"/>
  <c r="AF369" i="1"/>
  <c r="AD320" i="1"/>
  <c r="AF320" i="1"/>
  <c r="AD329" i="1"/>
  <c r="AD332" i="1"/>
  <c r="AD338" i="1"/>
  <c r="AD362" i="1"/>
  <c r="AF362" i="1"/>
  <c r="AD365" i="1"/>
  <c r="AD293" i="1"/>
  <c r="AF293" i="1"/>
  <c r="AD298" i="1"/>
  <c r="AF298" i="1"/>
  <c r="AD303" i="1"/>
  <c r="AF303" i="1"/>
  <c r="AD323" i="1"/>
  <c r="AD283" i="1"/>
  <c r="AD353" i="1"/>
  <c r="AD359" i="1"/>
  <c r="AF359" i="1"/>
  <c r="AD326" i="1"/>
  <c r="AD330" i="1"/>
  <c r="AF330" i="1"/>
  <c r="AD337" i="1"/>
  <c r="AF337" i="1"/>
  <c r="AD349" i="1"/>
  <c r="AF349" i="1"/>
  <c r="AD351" i="1"/>
  <c r="AD363" i="1"/>
  <c r="AD291" i="1"/>
  <c r="AD294" i="1"/>
  <c r="AF294" i="1"/>
  <c r="AD297" i="1"/>
  <c r="AD333" i="1"/>
  <c r="AF333" i="1"/>
  <c r="AD361" i="1"/>
  <c r="AF361" i="1"/>
  <c r="AD301" i="1"/>
  <c r="AF301" i="1"/>
  <c r="AD346" i="1"/>
  <c r="AD350" i="1"/>
  <c r="AD354" i="1"/>
  <c r="AD360" i="1"/>
  <c r="AF360" i="1"/>
  <c r="AD265" i="1"/>
  <c r="AD268" i="1"/>
  <c r="AF268" i="1"/>
  <c r="AD304" i="1"/>
  <c r="AF304" i="1"/>
  <c r="AD308" i="1"/>
  <c r="AF308" i="1"/>
  <c r="AD319" i="1"/>
  <c r="AD259" i="1"/>
  <c r="AD5" i="1"/>
  <c r="AF5" i="1"/>
  <c r="AD6" i="1"/>
  <c r="AF6" i="1"/>
  <c r="AD7" i="1"/>
  <c r="AD8" i="1"/>
  <c r="AF8" i="1"/>
  <c r="AD9" i="1"/>
  <c r="AF9" i="1"/>
  <c r="AD10" i="1"/>
  <c r="AF10" i="1"/>
  <c r="AD11" i="1"/>
  <c r="AD12" i="1"/>
  <c r="AD13" i="1"/>
  <c r="AD14" i="1"/>
  <c r="AF14" i="1"/>
  <c r="AD15" i="1"/>
  <c r="AD16" i="1"/>
  <c r="AF16" i="1"/>
  <c r="AD42" i="1"/>
  <c r="AF42" i="1"/>
  <c r="AD44" i="1"/>
  <c r="AF44" i="1"/>
  <c r="AD45" i="1"/>
  <c r="AD46" i="1"/>
  <c r="AD47" i="1"/>
  <c r="AD48" i="1"/>
  <c r="AF48" i="1"/>
  <c r="AD49" i="1"/>
  <c r="AD50" i="1"/>
  <c r="AF50" i="1"/>
  <c r="AD51" i="1"/>
  <c r="AF51" i="1"/>
  <c r="AD75" i="1"/>
  <c r="AF75" i="1"/>
  <c r="AD77" i="1"/>
  <c r="AD78" i="1"/>
  <c r="AD79" i="1"/>
  <c r="AD81" i="1"/>
  <c r="AF81" i="1"/>
  <c r="AD17" i="1"/>
  <c r="AD18" i="1"/>
  <c r="AF18" i="1"/>
  <c r="AD19" i="1"/>
  <c r="AF19" i="1"/>
  <c r="AD20" i="1"/>
  <c r="AF20" i="1"/>
  <c r="AD21" i="1"/>
  <c r="AD22" i="1"/>
  <c r="AD23" i="1"/>
  <c r="AD24" i="1"/>
  <c r="AF24" i="1"/>
  <c r="AD25" i="1"/>
  <c r="AD26" i="1"/>
  <c r="AF26" i="1"/>
  <c r="AD27" i="1"/>
  <c r="AF27" i="1"/>
  <c r="AD28" i="1"/>
  <c r="AF28" i="1"/>
  <c r="AD29" i="1"/>
  <c r="AD30" i="1"/>
  <c r="AD31" i="1"/>
  <c r="AD33" i="1"/>
  <c r="AF33" i="1"/>
  <c r="AD52" i="1"/>
  <c r="AD53" i="1"/>
  <c r="AF53" i="1"/>
  <c r="AD54" i="1"/>
  <c r="AF54" i="1"/>
  <c r="AD55" i="1"/>
  <c r="AF55" i="1"/>
  <c r="AD56" i="1"/>
  <c r="AD57" i="1"/>
  <c r="AD58" i="1"/>
  <c r="AD59" i="1"/>
  <c r="AF59" i="1"/>
  <c r="AD84" i="1"/>
  <c r="AD88" i="1"/>
  <c r="AF88" i="1"/>
  <c r="AD32" i="1"/>
  <c r="AF32" i="1"/>
  <c r="AD34" i="1"/>
  <c r="AD35" i="1"/>
  <c r="AD36" i="1"/>
  <c r="AD60" i="1"/>
  <c r="AD61" i="1"/>
  <c r="AD62" i="1"/>
  <c r="AD63" i="1"/>
  <c r="AF63" i="1"/>
  <c r="AD64" i="1"/>
  <c r="AF64" i="1"/>
  <c r="AD65" i="1"/>
  <c r="AD67" i="1"/>
  <c r="AD66" i="1"/>
  <c r="AD68" i="1"/>
  <c r="AD89" i="1"/>
  <c r="AD90" i="1"/>
  <c r="AD91" i="1"/>
  <c r="AF91" i="1"/>
  <c r="AD93" i="1"/>
  <c r="AF93" i="1"/>
  <c r="AD94" i="1"/>
  <c r="AD100" i="1"/>
  <c r="AD95" i="1"/>
  <c r="AD96" i="1"/>
  <c r="AD97" i="1"/>
  <c r="AD98" i="1"/>
  <c r="AD99" i="1"/>
  <c r="AF99" i="1"/>
  <c r="AD125" i="1"/>
  <c r="AF125" i="1"/>
  <c r="AD126" i="1"/>
  <c r="AD37" i="1"/>
  <c r="AD38" i="1"/>
  <c r="AD39" i="1"/>
  <c r="AD40" i="1"/>
  <c r="AD69" i="1"/>
  <c r="AD70" i="1"/>
  <c r="AF70" i="1"/>
  <c r="AD71" i="1"/>
  <c r="AF71" i="1"/>
  <c r="AD72" i="1"/>
  <c r="AD73" i="1"/>
  <c r="AD74" i="1"/>
  <c r="AD76" i="1"/>
  <c r="AD101" i="1"/>
  <c r="AD102" i="1"/>
  <c r="AD103" i="1"/>
  <c r="AF103" i="1"/>
  <c r="AD104" i="1"/>
  <c r="AF104" i="1"/>
  <c r="AD105" i="1"/>
  <c r="AD106" i="1"/>
  <c r="AD41" i="1"/>
  <c r="AD107" i="1"/>
  <c r="AD108" i="1"/>
  <c r="AD109" i="1"/>
  <c r="AF109" i="1"/>
  <c r="AD133" i="1"/>
  <c r="AF133" i="1"/>
  <c r="AD134" i="1"/>
  <c r="AF134" i="1"/>
  <c r="AD135" i="1"/>
  <c r="AD136" i="1"/>
  <c r="AD138" i="1"/>
  <c r="AD143" i="1"/>
  <c r="AD256" i="1"/>
  <c r="AD80" i="1"/>
  <c r="AD82" i="1"/>
  <c r="AF82" i="1"/>
  <c r="AD83" i="1"/>
  <c r="AF83" i="1"/>
  <c r="AD85" i="1"/>
  <c r="AD111" i="1"/>
  <c r="AD112" i="1"/>
  <c r="AD113" i="1"/>
  <c r="AD114" i="1"/>
  <c r="AD115" i="1"/>
  <c r="AD116" i="1"/>
  <c r="AF116" i="1"/>
  <c r="AD117" i="1"/>
  <c r="AF117" i="1"/>
  <c r="AD118" i="1"/>
  <c r="AD119" i="1"/>
  <c r="AD86" i="1"/>
  <c r="AD120" i="1"/>
  <c r="AD121" i="1"/>
  <c r="AD122" i="1"/>
  <c r="AD124" i="1"/>
  <c r="AF124" i="1"/>
  <c r="AD146" i="1"/>
  <c r="AF146" i="1"/>
  <c r="AD147" i="1"/>
  <c r="AD148" i="1"/>
  <c r="AD149" i="1"/>
  <c r="AD151" i="1"/>
  <c r="AD152" i="1"/>
  <c r="AD153" i="1"/>
  <c r="AD154" i="1"/>
  <c r="AF154" i="1"/>
  <c r="AD155" i="1"/>
  <c r="AF155" i="1"/>
  <c r="AD176" i="1"/>
  <c r="AD182" i="1"/>
  <c r="AD128" i="1"/>
  <c r="AD129" i="1"/>
  <c r="AD130" i="1"/>
  <c r="AD131" i="1"/>
  <c r="AD132" i="1"/>
  <c r="AF132" i="1"/>
  <c r="AD156" i="1"/>
  <c r="AF156" i="1"/>
  <c r="AD157" i="1"/>
  <c r="AD192" i="1"/>
  <c r="AD158" i="1"/>
  <c r="AD159" i="1"/>
  <c r="AD160" i="1"/>
  <c r="AD161" i="1"/>
  <c r="AD162" i="1"/>
  <c r="AF162" i="1"/>
  <c r="AD163" i="1"/>
  <c r="AF163" i="1"/>
  <c r="AD164" i="1"/>
  <c r="AD186" i="1"/>
  <c r="AD188" i="1"/>
  <c r="AD189" i="1"/>
  <c r="AD190" i="1"/>
  <c r="AD191" i="1"/>
  <c r="AD193" i="1"/>
  <c r="AF193" i="1"/>
  <c r="AD194" i="1"/>
  <c r="AF194" i="1"/>
  <c r="AD195" i="1"/>
  <c r="AD196" i="1"/>
  <c r="AD226" i="1"/>
  <c r="AD228" i="1"/>
  <c r="AD137" i="1"/>
  <c r="AD139" i="1"/>
  <c r="AD140" i="1"/>
  <c r="AF140" i="1"/>
  <c r="AD141" i="1"/>
  <c r="AF141" i="1"/>
  <c r="AD142" i="1"/>
  <c r="AD144" i="1"/>
  <c r="AD145" i="1"/>
  <c r="AD165" i="1"/>
  <c r="AD166" i="1"/>
  <c r="AD167" i="1"/>
  <c r="AD168" i="1"/>
  <c r="AF168" i="1"/>
  <c r="AD169" i="1"/>
  <c r="AF169" i="1"/>
  <c r="AD170" i="1"/>
  <c r="AD171" i="1"/>
  <c r="AD197" i="1"/>
  <c r="AD198" i="1"/>
  <c r="AD199" i="1"/>
  <c r="AD200" i="1"/>
  <c r="AD201" i="1"/>
  <c r="AF201" i="1"/>
  <c r="AD203" i="1"/>
  <c r="AF203" i="1"/>
  <c r="AD204" i="1"/>
  <c r="AD230" i="1"/>
  <c r="AD205" i="1"/>
  <c r="AD206" i="1"/>
  <c r="AD229" i="1"/>
  <c r="AD231" i="1"/>
  <c r="AD257" i="1"/>
  <c r="AF257" i="1"/>
  <c r="AD174" i="1"/>
  <c r="AF174" i="1"/>
  <c r="AD175" i="1"/>
  <c r="AD238" i="1"/>
  <c r="AD177" i="1"/>
  <c r="AD179" i="1"/>
  <c r="AD180" i="1"/>
  <c r="AD207" i="1"/>
  <c r="AD208" i="1"/>
  <c r="AF208" i="1"/>
  <c r="AD209" i="1"/>
  <c r="AF209" i="1"/>
  <c r="AD210" i="1"/>
  <c r="AD211" i="1"/>
  <c r="AD212" i="1"/>
  <c r="AD213" i="1"/>
  <c r="AD214" i="1"/>
  <c r="AD232" i="1"/>
  <c r="AD233" i="1"/>
  <c r="AF233" i="1"/>
  <c r="AD234" i="1"/>
  <c r="AF234" i="1"/>
  <c r="AD235" i="1"/>
  <c r="AD236" i="1"/>
  <c r="AD237" i="1"/>
  <c r="AD239" i="1"/>
  <c r="AD240" i="1"/>
  <c r="AD241" i="1"/>
  <c r="AD242" i="1"/>
  <c r="AF242" i="1"/>
  <c r="AD243" i="1"/>
  <c r="AF243" i="1"/>
  <c r="AD244" i="1"/>
  <c r="AD258" i="1"/>
  <c r="AD181" i="1"/>
  <c r="AD183" i="1"/>
  <c r="AD184" i="1"/>
  <c r="AD185" i="1"/>
  <c r="AD187" i="1"/>
  <c r="AF187" i="1"/>
  <c r="AD215" i="1"/>
  <c r="AF215" i="1"/>
  <c r="AD216" i="1"/>
  <c r="AD251" i="1"/>
  <c r="AD217" i="1"/>
  <c r="AD218" i="1"/>
  <c r="AD219" i="1"/>
  <c r="AD221" i="1"/>
  <c r="AD222" i="1"/>
  <c r="AF222" i="1"/>
  <c r="AD223" i="1"/>
  <c r="AF223" i="1"/>
  <c r="AD225" i="1"/>
  <c r="AD247" i="1"/>
  <c r="AD227" i="1"/>
  <c r="AD245" i="1"/>
  <c r="AD246" i="1"/>
  <c r="AD248" i="1"/>
  <c r="AD249" i="1"/>
  <c r="AF249" i="1"/>
  <c r="AD250" i="1"/>
  <c r="AF250" i="1"/>
  <c r="AD252" i="1"/>
  <c r="AD253" i="1"/>
  <c r="AD254" i="1"/>
  <c r="AD255" i="1"/>
  <c r="AD260" i="1"/>
  <c r="Q270" i="1"/>
  <c r="S270" i="1"/>
  <c r="Q271" i="1"/>
  <c r="S271" i="1"/>
  <c r="Q272" i="1"/>
  <c r="S272" i="1"/>
  <c r="Q273" i="1"/>
  <c r="S273" i="1"/>
  <c r="Q275" i="1"/>
  <c r="S275" i="1"/>
  <c r="Q277" i="1"/>
  <c r="U277" i="1"/>
  <c r="Q280" i="1"/>
  <c r="S280" i="1"/>
  <c r="Q281" i="1"/>
  <c r="S281" i="1"/>
  <c r="Q282" i="1"/>
  <c r="S282" i="1"/>
  <c r="Q285" i="1"/>
  <c r="S285" i="1"/>
  <c r="Q286" i="1"/>
  <c r="S286" i="1"/>
  <c r="Q289" i="1"/>
  <c r="S289" i="1"/>
  <c r="Q311" i="1"/>
  <c r="S311" i="1"/>
  <c r="Q312" i="1"/>
  <c r="S312" i="1"/>
  <c r="Q313" i="1"/>
  <c r="S313" i="1"/>
  <c r="Q314" i="1"/>
  <c r="S314" i="1"/>
  <c r="Q315" i="1"/>
  <c r="S315" i="1"/>
  <c r="Q316" i="1"/>
  <c r="S316" i="1"/>
  <c r="Q317" i="1"/>
  <c r="S317" i="1"/>
  <c r="Q318" i="1"/>
  <c r="S318" i="1"/>
  <c r="Q325" i="1"/>
  <c r="S325" i="1"/>
  <c r="Q331" i="1"/>
  <c r="S331" i="1"/>
  <c r="Q334" i="1"/>
  <c r="S334" i="1"/>
  <c r="Q336" i="1"/>
  <c r="S336" i="1"/>
  <c r="Q342" i="1"/>
  <c r="S342" i="1"/>
  <c r="Q343" i="1"/>
  <c r="S343" i="1"/>
  <c r="Q344" i="1"/>
  <c r="S344" i="1"/>
  <c r="Q345" i="1"/>
  <c r="S345" i="1"/>
  <c r="Q356" i="1"/>
  <c r="S356" i="1"/>
  <c r="Q357" i="1"/>
  <c r="U357" i="1"/>
  <c r="Q366" i="1"/>
  <c r="S366" i="1"/>
  <c r="Q261" i="1"/>
  <c r="S261" i="1"/>
  <c r="Q262" i="1"/>
  <c r="S262" i="1"/>
  <c r="Q264" i="1"/>
  <c r="S264" i="1"/>
  <c r="Q267" i="1"/>
  <c r="S267" i="1"/>
  <c r="Q269" i="1"/>
  <c r="S269" i="1"/>
  <c r="Q274" i="1"/>
  <c r="S274" i="1"/>
  <c r="Q276" i="1"/>
  <c r="S276" i="1"/>
  <c r="Q284" i="1"/>
  <c r="S284" i="1"/>
  <c r="Q287" i="1"/>
  <c r="S287" i="1"/>
  <c r="Q288" i="1"/>
  <c r="S288" i="1"/>
  <c r="Q292" i="1"/>
  <c r="S292" i="1"/>
  <c r="Q295" i="1"/>
  <c r="S295" i="1"/>
  <c r="Q296" i="1"/>
  <c r="S296" i="1"/>
  <c r="Q299" i="1"/>
  <c r="S299" i="1"/>
  <c r="Q300" i="1"/>
  <c r="S300" i="1"/>
  <c r="Q302" i="1"/>
  <c r="S302" i="1"/>
  <c r="Q305" i="1"/>
  <c r="S305" i="1"/>
  <c r="Q307" i="1"/>
  <c r="S307" i="1"/>
  <c r="Q309" i="1"/>
  <c r="S309" i="1"/>
  <c r="Q310" i="1"/>
  <c r="S310" i="1"/>
  <c r="Q321" i="1"/>
  <c r="S321" i="1"/>
  <c r="Q322" i="1"/>
  <c r="S322" i="1"/>
  <c r="Q324" i="1"/>
  <c r="S324" i="1"/>
  <c r="Q339" i="1"/>
  <c r="S339" i="1"/>
  <c r="Q278" i="1"/>
  <c r="S278" i="1"/>
  <c r="Q340" i="1"/>
  <c r="S340" i="1"/>
  <c r="Q341" i="1"/>
  <c r="S341" i="1"/>
  <c r="Q347" i="1"/>
  <c r="S347" i="1"/>
  <c r="Q348" i="1"/>
  <c r="S348" i="1"/>
  <c r="Q355" i="1"/>
  <c r="S355" i="1"/>
  <c r="Q358" i="1"/>
  <c r="S358" i="1"/>
  <c r="Q364" i="1"/>
  <c r="S364" i="1"/>
  <c r="Q266" i="1"/>
  <c r="S266" i="1"/>
  <c r="Q279" i="1"/>
  <c r="S279" i="1"/>
  <c r="Q290" i="1"/>
  <c r="S290" i="1"/>
  <c r="Q306" i="1"/>
  <c r="S306" i="1"/>
  <c r="Q327" i="1"/>
  <c r="S327" i="1"/>
  <c r="Q328" i="1"/>
  <c r="S328" i="1"/>
  <c r="Q335" i="1"/>
  <c r="S335" i="1"/>
  <c r="Q367" i="1"/>
  <c r="S367" i="1"/>
  <c r="Q320" i="1"/>
  <c r="S320" i="1"/>
  <c r="Q329" i="1"/>
  <c r="S329" i="1"/>
  <c r="Q332" i="1"/>
  <c r="S332" i="1"/>
  <c r="Q338" i="1"/>
  <c r="S338" i="1"/>
  <c r="Q352" i="1"/>
  <c r="S352" i="1"/>
  <c r="Q362" i="1"/>
  <c r="S362" i="1"/>
  <c r="Q368" i="1"/>
  <c r="S368" i="1"/>
  <c r="Q369" i="1"/>
  <c r="S369" i="1"/>
  <c r="Q283" i="1"/>
  <c r="S283" i="1"/>
  <c r="Q293" i="1"/>
  <c r="S293" i="1"/>
  <c r="Q298" i="1"/>
  <c r="S298" i="1"/>
  <c r="Q303" i="1"/>
  <c r="S303" i="1"/>
  <c r="Q323" i="1"/>
  <c r="S323" i="1"/>
  <c r="Q353" i="1"/>
  <c r="S353" i="1"/>
  <c r="Q359" i="1"/>
  <c r="S359" i="1"/>
  <c r="Q365" i="1"/>
  <c r="S365" i="1"/>
  <c r="Q291" i="1"/>
  <c r="S291" i="1"/>
  <c r="Q294" i="1"/>
  <c r="S294" i="1"/>
  <c r="Q326" i="1"/>
  <c r="S326" i="1"/>
  <c r="Q330" i="1"/>
  <c r="S330" i="1"/>
  <c r="Q337" i="1"/>
  <c r="S337" i="1"/>
  <c r="Q349" i="1"/>
  <c r="S349" i="1"/>
  <c r="Q351" i="1"/>
  <c r="S351" i="1"/>
  <c r="Q363" i="1"/>
  <c r="S363" i="1"/>
  <c r="Q297" i="1"/>
  <c r="S297" i="1"/>
  <c r="Q333" i="1"/>
  <c r="S333" i="1"/>
  <c r="Q361" i="1"/>
  <c r="S361" i="1"/>
  <c r="Q301" i="1"/>
  <c r="S301" i="1"/>
  <c r="Q346" i="1"/>
  <c r="S346" i="1"/>
  <c r="Q350" i="1"/>
  <c r="S350" i="1"/>
  <c r="Q354" i="1"/>
  <c r="S354" i="1"/>
  <c r="Q360" i="1"/>
  <c r="S360" i="1"/>
  <c r="Q265" i="1"/>
  <c r="S265" i="1"/>
  <c r="Q268" i="1"/>
  <c r="S268" i="1"/>
  <c r="Q304" i="1"/>
  <c r="S304" i="1"/>
  <c r="Q308" i="1"/>
  <c r="S308" i="1"/>
  <c r="Q319" i="1"/>
  <c r="S319" i="1"/>
  <c r="Q5" i="1"/>
  <c r="U5" i="1"/>
  <c r="Q6" i="1"/>
  <c r="S6" i="1"/>
  <c r="Q7" i="1"/>
  <c r="S7" i="1"/>
  <c r="Q8" i="1"/>
  <c r="S8" i="1"/>
  <c r="Q9" i="1"/>
  <c r="S9" i="1"/>
  <c r="Q10" i="1"/>
  <c r="S10" i="1"/>
  <c r="Q11" i="1"/>
  <c r="S11" i="1"/>
  <c r="Q259" i="1"/>
  <c r="S259" i="1"/>
  <c r="Q12" i="1"/>
  <c r="S12" i="1"/>
  <c r="Q13" i="1"/>
  <c r="U13" i="1"/>
  <c r="Q14" i="1"/>
  <c r="S14" i="1"/>
  <c r="Q15" i="1"/>
  <c r="S15" i="1"/>
  <c r="Q16" i="1"/>
  <c r="S16" i="1"/>
  <c r="Q42" i="1"/>
  <c r="S42" i="1"/>
  <c r="Q44" i="1"/>
  <c r="S44" i="1"/>
  <c r="Q45" i="1"/>
  <c r="S45" i="1"/>
  <c r="Q46" i="1"/>
  <c r="S46" i="1"/>
  <c r="Q47" i="1"/>
  <c r="S47" i="1"/>
  <c r="Q48" i="1"/>
  <c r="S48" i="1"/>
  <c r="Q49" i="1"/>
  <c r="S49" i="1"/>
  <c r="Q50" i="1"/>
  <c r="S50" i="1"/>
  <c r="Q51" i="1"/>
  <c r="S51" i="1"/>
  <c r="Q75" i="1"/>
  <c r="S75" i="1"/>
  <c r="Q77" i="1"/>
  <c r="S77" i="1"/>
  <c r="Q17" i="1"/>
  <c r="S17" i="1"/>
  <c r="Q18" i="1"/>
  <c r="S18" i="1"/>
  <c r="Q19" i="1"/>
  <c r="S19" i="1"/>
  <c r="Q20" i="1"/>
  <c r="S20" i="1"/>
  <c r="Q21" i="1"/>
  <c r="S21" i="1"/>
  <c r="Q78" i="1"/>
  <c r="S78" i="1"/>
  <c r="Q79" i="1"/>
  <c r="S79" i="1"/>
  <c r="Q81" i="1"/>
  <c r="S81" i="1"/>
  <c r="Q22" i="1"/>
  <c r="S22" i="1"/>
  <c r="Q23" i="1"/>
  <c r="S23" i="1"/>
  <c r="Q24" i="1"/>
  <c r="S24" i="1"/>
  <c r="Q25" i="1"/>
  <c r="S25" i="1"/>
  <c r="Q26" i="1"/>
  <c r="S26" i="1"/>
  <c r="Q27" i="1"/>
  <c r="S27" i="1"/>
  <c r="Q28" i="1"/>
  <c r="S28" i="1"/>
  <c r="Q29" i="1"/>
  <c r="S29" i="1"/>
  <c r="Q30" i="1"/>
  <c r="S30" i="1"/>
  <c r="Q31" i="1"/>
  <c r="S31" i="1"/>
  <c r="Q33" i="1"/>
  <c r="S33" i="1"/>
  <c r="Q52" i="1"/>
  <c r="S52" i="1"/>
  <c r="Q53" i="1"/>
  <c r="S53" i="1"/>
  <c r="Q54" i="1"/>
  <c r="S54" i="1"/>
  <c r="Q55" i="1"/>
  <c r="S55" i="1"/>
  <c r="Q56" i="1"/>
  <c r="S56" i="1"/>
  <c r="Q32" i="1"/>
  <c r="S32" i="1"/>
  <c r="Q34" i="1"/>
  <c r="S34" i="1"/>
  <c r="Q35" i="1"/>
  <c r="S35" i="1"/>
  <c r="Q57" i="1"/>
  <c r="S57" i="1"/>
  <c r="Q58" i="1"/>
  <c r="S58" i="1"/>
  <c r="Q59" i="1"/>
  <c r="S59" i="1"/>
  <c r="Q84" i="1"/>
  <c r="S84" i="1"/>
  <c r="Q88" i="1"/>
  <c r="S88" i="1"/>
  <c r="Q36" i="1"/>
  <c r="S36" i="1"/>
  <c r="Q60" i="1"/>
  <c r="S60" i="1"/>
  <c r="Q61" i="1"/>
  <c r="S61" i="1"/>
  <c r="Q62" i="1"/>
  <c r="S62" i="1"/>
  <c r="Q63" i="1"/>
  <c r="S63" i="1"/>
  <c r="Q64" i="1"/>
  <c r="S64" i="1"/>
  <c r="Q65" i="1"/>
  <c r="S65" i="1"/>
  <c r="Q67" i="1"/>
  <c r="S67" i="1"/>
  <c r="Q263" i="1"/>
  <c r="S263" i="1"/>
  <c r="Q66" i="1"/>
  <c r="S66" i="1"/>
  <c r="Q68" i="1"/>
  <c r="S68" i="1"/>
  <c r="Q89" i="1"/>
  <c r="S89" i="1"/>
  <c r="Q90" i="1"/>
  <c r="S90" i="1"/>
  <c r="Q91" i="1"/>
  <c r="S91" i="1"/>
  <c r="Q93" i="1"/>
  <c r="S93" i="1"/>
  <c r="Q94" i="1"/>
  <c r="S94" i="1"/>
  <c r="Q100" i="1"/>
  <c r="S100" i="1"/>
  <c r="Q37" i="1"/>
  <c r="U37" i="1"/>
  <c r="Q95" i="1"/>
  <c r="S95" i="1"/>
  <c r="Q96" i="1"/>
  <c r="S96" i="1"/>
  <c r="Q97" i="1"/>
  <c r="S97" i="1"/>
  <c r="Q98" i="1"/>
  <c r="S98" i="1"/>
  <c r="Q99" i="1"/>
  <c r="S99" i="1"/>
  <c r="Q125" i="1"/>
  <c r="S125" i="1"/>
  <c r="Q126" i="1"/>
  <c r="S126" i="1"/>
  <c r="Q38" i="1"/>
  <c r="S38" i="1"/>
  <c r="Q39" i="1"/>
  <c r="S39" i="1"/>
  <c r="Q40" i="1"/>
  <c r="S40" i="1"/>
  <c r="Q69" i="1"/>
  <c r="S69" i="1"/>
  <c r="Q70" i="1"/>
  <c r="S70" i="1"/>
  <c r="Q71" i="1"/>
  <c r="S71" i="1"/>
  <c r="Q72" i="1"/>
  <c r="S72" i="1"/>
  <c r="Q73" i="1"/>
  <c r="S73" i="1"/>
  <c r="Q74" i="1"/>
  <c r="S74" i="1"/>
  <c r="Q76" i="1"/>
  <c r="S76" i="1"/>
  <c r="Q101" i="1"/>
  <c r="S101" i="1"/>
  <c r="Q102" i="1"/>
  <c r="S102" i="1"/>
  <c r="Q103" i="1"/>
  <c r="S103" i="1"/>
  <c r="Q104" i="1"/>
  <c r="S104" i="1"/>
  <c r="Q105" i="1"/>
  <c r="S105" i="1"/>
  <c r="Q106" i="1"/>
  <c r="S106" i="1"/>
  <c r="Q41" i="1"/>
  <c r="S41" i="1"/>
  <c r="Q107" i="1"/>
  <c r="S107" i="1"/>
  <c r="Q108" i="1"/>
  <c r="S108" i="1"/>
  <c r="Q109" i="1"/>
  <c r="S109" i="1"/>
  <c r="Q133" i="1"/>
  <c r="S133" i="1"/>
  <c r="Q134" i="1"/>
  <c r="S134" i="1"/>
  <c r="Q135" i="1"/>
  <c r="S135" i="1"/>
  <c r="Q136" i="1"/>
  <c r="S136" i="1"/>
  <c r="Q80" i="1"/>
  <c r="S80" i="1"/>
  <c r="Q82" i="1"/>
  <c r="S82" i="1"/>
  <c r="Q83" i="1"/>
  <c r="S83" i="1"/>
  <c r="Q85" i="1"/>
  <c r="S85" i="1"/>
  <c r="Q111" i="1"/>
  <c r="S111" i="1"/>
  <c r="Q138" i="1"/>
  <c r="S138" i="1"/>
  <c r="Q143" i="1"/>
  <c r="S143" i="1"/>
  <c r="Q256" i="1"/>
  <c r="S256" i="1"/>
  <c r="Q112" i="1"/>
  <c r="S112" i="1"/>
  <c r="Q113" i="1"/>
  <c r="S113" i="1"/>
  <c r="Q114" i="1"/>
  <c r="S114" i="1"/>
  <c r="Q115" i="1"/>
  <c r="S115" i="1"/>
  <c r="Q116" i="1"/>
  <c r="S116" i="1"/>
  <c r="Q117" i="1"/>
  <c r="S117" i="1"/>
  <c r="Q118" i="1"/>
  <c r="S118" i="1"/>
  <c r="Q119" i="1"/>
  <c r="S119" i="1"/>
  <c r="Q86" i="1"/>
  <c r="S86" i="1"/>
  <c r="Q120" i="1"/>
  <c r="S120" i="1"/>
  <c r="Q121" i="1"/>
  <c r="S121" i="1"/>
  <c r="Q122" i="1"/>
  <c r="S122" i="1"/>
  <c r="Q124" i="1"/>
  <c r="S124" i="1"/>
  <c r="Q146" i="1"/>
  <c r="S146" i="1"/>
  <c r="Q147" i="1"/>
  <c r="S147" i="1"/>
  <c r="Q148" i="1"/>
  <c r="S148" i="1"/>
  <c r="Q149" i="1"/>
  <c r="U149" i="1"/>
  <c r="Q151" i="1"/>
  <c r="S151" i="1"/>
  <c r="Q152" i="1"/>
  <c r="S152" i="1"/>
  <c r="Q153" i="1"/>
  <c r="S153" i="1"/>
  <c r="Q154" i="1"/>
  <c r="S154" i="1"/>
  <c r="Q155" i="1"/>
  <c r="S155" i="1"/>
  <c r="Q176" i="1"/>
  <c r="S176" i="1"/>
  <c r="Q182" i="1"/>
  <c r="S182" i="1"/>
  <c r="Q128" i="1"/>
  <c r="S128" i="1"/>
  <c r="Q129" i="1"/>
  <c r="S129" i="1"/>
  <c r="Q130" i="1"/>
  <c r="S130" i="1"/>
  <c r="Q131" i="1"/>
  <c r="S131" i="1"/>
  <c r="Q132" i="1"/>
  <c r="S132" i="1"/>
  <c r="Q156" i="1"/>
  <c r="S156" i="1"/>
  <c r="Q157" i="1"/>
  <c r="S157" i="1"/>
  <c r="Q192" i="1"/>
  <c r="S192" i="1"/>
  <c r="Q158" i="1"/>
  <c r="S158" i="1"/>
  <c r="Q159" i="1"/>
  <c r="S159" i="1"/>
  <c r="Q160" i="1"/>
  <c r="S160" i="1"/>
  <c r="Q161" i="1"/>
  <c r="S161" i="1"/>
  <c r="Q162" i="1"/>
  <c r="S162" i="1"/>
  <c r="Q163" i="1"/>
  <c r="S163" i="1"/>
  <c r="Q164" i="1"/>
  <c r="S164" i="1"/>
  <c r="Q186" i="1"/>
  <c r="S186" i="1"/>
  <c r="Q188" i="1"/>
  <c r="S188" i="1"/>
  <c r="Q189" i="1"/>
  <c r="S189" i="1"/>
  <c r="Q190" i="1"/>
  <c r="S190" i="1"/>
  <c r="Q191" i="1"/>
  <c r="S191" i="1"/>
  <c r="Q193" i="1"/>
  <c r="S193" i="1"/>
  <c r="Q194" i="1"/>
  <c r="S194" i="1"/>
  <c r="Q195" i="1"/>
  <c r="S195" i="1"/>
  <c r="Q196" i="1"/>
  <c r="S196" i="1"/>
  <c r="U133" i="1"/>
  <c r="U321" i="1"/>
  <c r="S37" i="1"/>
  <c r="S13" i="1"/>
  <c r="S5" i="1"/>
  <c r="U289" i="1"/>
  <c r="U285" i="1"/>
  <c r="U93" i="1"/>
  <c r="U117" i="1"/>
  <c r="U77" i="1"/>
  <c r="U353" i="1"/>
  <c r="U73" i="1"/>
  <c r="U349" i="1"/>
  <c r="U45" i="1"/>
  <c r="U317" i="1"/>
  <c r="U129" i="1"/>
  <c r="U113" i="1"/>
  <c r="U345" i="1"/>
  <c r="U313" i="1"/>
  <c r="U281" i="1"/>
  <c r="U69" i="1"/>
  <c r="U341" i="1"/>
  <c r="U309" i="1"/>
  <c r="U273" i="1"/>
  <c r="U193" i="1"/>
  <c r="U89" i="1"/>
  <c r="U65" i="1"/>
  <c r="U33" i="1"/>
  <c r="W70" i="1"/>
  <c r="U337" i="1"/>
  <c r="U305" i="1"/>
  <c r="U269" i="1"/>
  <c r="U189" i="1"/>
  <c r="U125" i="1"/>
  <c r="U109" i="1"/>
  <c r="U61" i="1"/>
  <c r="U29" i="1"/>
  <c r="U369" i="1"/>
  <c r="U333" i="1"/>
  <c r="U301" i="1"/>
  <c r="U265" i="1"/>
  <c r="U161" i="1"/>
  <c r="U105" i="1"/>
  <c r="U57" i="1"/>
  <c r="U25" i="1"/>
  <c r="Z206" i="1"/>
  <c r="U365" i="1"/>
  <c r="U329" i="1"/>
  <c r="U297" i="1"/>
  <c r="U261" i="1"/>
  <c r="U157" i="1"/>
  <c r="U101" i="1"/>
  <c r="U85" i="1"/>
  <c r="U53" i="1"/>
  <c r="U21" i="1"/>
  <c r="U361" i="1"/>
  <c r="U325" i="1"/>
  <c r="U293" i="1"/>
  <c r="U153" i="1"/>
  <c r="U121" i="1"/>
  <c r="U97" i="1"/>
  <c r="U81" i="1"/>
  <c r="U49" i="1"/>
  <c r="U9" i="1"/>
  <c r="U17" i="1"/>
  <c r="U41" i="1"/>
  <c r="S357" i="1"/>
  <c r="S277" i="1"/>
  <c r="S149" i="1"/>
  <c r="U368" i="1"/>
  <c r="U364" i="1"/>
  <c r="U360" i="1"/>
  <c r="U356" i="1"/>
  <c r="U352" i="1"/>
  <c r="U348" i="1"/>
  <c r="U344" i="1"/>
  <c r="U340" i="1"/>
  <c r="U336" i="1"/>
  <c r="U332" i="1"/>
  <c r="U328" i="1"/>
  <c r="U324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56" i="1"/>
  <c r="U196" i="1"/>
  <c r="U192" i="1"/>
  <c r="U188" i="1"/>
  <c r="U176" i="1"/>
  <c r="U164" i="1"/>
  <c r="U160" i="1"/>
  <c r="U156" i="1"/>
  <c r="U152" i="1"/>
  <c r="U148" i="1"/>
  <c r="U136" i="1"/>
  <c r="U132" i="1"/>
  <c r="U128" i="1"/>
  <c r="U124" i="1"/>
  <c r="U120" i="1"/>
  <c r="U116" i="1"/>
  <c r="U112" i="1"/>
  <c r="U108" i="1"/>
  <c r="U104" i="1"/>
  <c r="U100" i="1"/>
  <c r="U9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367" i="1"/>
  <c r="U363" i="1"/>
  <c r="U359" i="1"/>
  <c r="U355" i="1"/>
  <c r="U351" i="1"/>
  <c r="U347" i="1"/>
  <c r="U343" i="1"/>
  <c r="U339" i="1"/>
  <c r="U335" i="1"/>
  <c r="U331" i="1"/>
  <c r="U327" i="1"/>
  <c r="U323" i="1"/>
  <c r="U319" i="1"/>
  <c r="U315" i="1"/>
  <c r="U311" i="1"/>
  <c r="U307" i="1"/>
  <c r="U303" i="1"/>
  <c r="U299" i="1"/>
  <c r="U295" i="1"/>
  <c r="U291" i="1"/>
  <c r="U287" i="1"/>
  <c r="U283" i="1"/>
  <c r="U279" i="1"/>
  <c r="U275" i="1"/>
  <c r="U271" i="1"/>
  <c r="U267" i="1"/>
  <c r="U263" i="1"/>
  <c r="U259" i="1"/>
  <c r="U195" i="1"/>
  <c r="U191" i="1"/>
  <c r="U163" i="1"/>
  <c r="U159" i="1"/>
  <c r="U155" i="1"/>
  <c r="U151" i="1"/>
  <c r="U147" i="1"/>
  <c r="U143" i="1"/>
  <c r="U135" i="1"/>
  <c r="U131" i="1"/>
  <c r="U119" i="1"/>
  <c r="U115" i="1"/>
  <c r="U111" i="1"/>
  <c r="U107" i="1"/>
  <c r="U103" i="1"/>
  <c r="U99" i="1"/>
  <c r="U95" i="1"/>
  <c r="U91" i="1"/>
  <c r="U83" i="1"/>
  <c r="U79" i="1"/>
  <c r="U75" i="1"/>
  <c r="U71" i="1"/>
  <c r="U67" i="1"/>
  <c r="U63" i="1"/>
  <c r="U59" i="1"/>
  <c r="U55" i="1"/>
  <c r="U51" i="1"/>
  <c r="U47" i="1"/>
  <c r="U39" i="1"/>
  <c r="U35" i="1"/>
  <c r="U31" i="1"/>
  <c r="U27" i="1"/>
  <c r="U23" i="1"/>
  <c r="U19" i="1"/>
  <c r="U15" i="1"/>
  <c r="U11" i="1"/>
  <c r="U7" i="1"/>
  <c r="U366" i="1"/>
  <c r="U362" i="1"/>
  <c r="U358" i="1"/>
  <c r="U354" i="1"/>
  <c r="U350" i="1"/>
  <c r="U346" i="1"/>
  <c r="U342" i="1"/>
  <c r="U338" i="1"/>
  <c r="U334" i="1"/>
  <c r="U330" i="1"/>
  <c r="U326" i="1"/>
  <c r="U322" i="1"/>
  <c r="U318" i="1"/>
  <c r="U314" i="1"/>
  <c r="U310" i="1"/>
  <c r="U306" i="1"/>
  <c r="U302" i="1"/>
  <c r="U298" i="1"/>
  <c r="U294" i="1"/>
  <c r="U290" i="1"/>
  <c r="U286" i="1"/>
  <c r="U282" i="1"/>
  <c r="U278" i="1"/>
  <c r="U274" i="1"/>
  <c r="U270" i="1"/>
  <c r="U266" i="1"/>
  <c r="U262" i="1"/>
  <c r="U194" i="1"/>
  <c r="U190" i="1"/>
  <c r="U186" i="1"/>
  <c r="U182" i="1"/>
  <c r="U162" i="1"/>
  <c r="U158" i="1"/>
  <c r="U154" i="1"/>
  <c r="U146" i="1"/>
  <c r="U138" i="1"/>
  <c r="U134" i="1"/>
  <c r="U130" i="1"/>
  <c r="U126" i="1"/>
  <c r="U122" i="1"/>
  <c r="U118" i="1"/>
  <c r="U114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Z270" i="1"/>
  <c r="W208" i="1"/>
  <c r="Z296" i="1"/>
  <c r="Z319" i="1"/>
  <c r="W168" i="1"/>
  <c r="Z11" i="1"/>
  <c r="Z177" i="1"/>
  <c r="W99" i="1"/>
  <c r="Z163" i="1"/>
  <c r="W315" i="1"/>
  <c r="Z37" i="1"/>
  <c r="Z21" i="1"/>
  <c r="AF260" i="1"/>
  <c r="AF246" i="1"/>
  <c r="AF219" i="1"/>
  <c r="AF184" i="1"/>
  <c r="AF240" i="1"/>
  <c r="AF214" i="1"/>
  <c r="AF180" i="1"/>
  <c r="AF229" i="1"/>
  <c r="AF199" i="1"/>
  <c r="AF166" i="1"/>
  <c r="AF137" i="1"/>
  <c r="AF190" i="1"/>
  <c r="AF160" i="1"/>
  <c r="AF130" i="1"/>
  <c r="AF152" i="1"/>
  <c r="AF121" i="1"/>
  <c r="AF114" i="1"/>
  <c r="AF256" i="1"/>
  <c r="AF108" i="1"/>
  <c r="AF101" i="1"/>
  <c r="AF40" i="1"/>
  <c r="AF97" i="1"/>
  <c r="AF89" i="1"/>
  <c r="AF61" i="1"/>
  <c r="AF254" i="1"/>
  <c r="AF227" i="1"/>
  <c r="AF217" i="1"/>
  <c r="AF181" i="1"/>
  <c r="AF237" i="1"/>
  <c r="AF212" i="1"/>
  <c r="AF177" i="1"/>
  <c r="AF205" i="1"/>
  <c r="AF197" i="1"/>
  <c r="AF145" i="1"/>
  <c r="AF226" i="1"/>
  <c r="AF188" i="1"/>
  <c r="AF158" i="1"/>
  <c r="AF128" i="1"/>
  <c r="AF149" i="1"/>
  <c r="AF86" i="1"/>
  <c r="AF112" i="1"/>
  <c r="AF138" i="1"/>
  <c r="AF41" i="1"/>
  <c r="AF74" i="1"/>
  <c r="AF38" i="1"/>
  <c r="AF95" i="1"/>
  <c r="AF66" i="1"/>
  <c r="AF36" i="1"/>
  <c r="AF57" i="1"/>
  <c r="AF30" i="1"/>
  <c r="AF22" i="1"/>
  <c r="AF78" i="1"/>
  <c r="AF46" i="1"/>
  <c r="AF12" i="1"/>
  <c r="AF259" i="1"/>
  <c r="AF350" i="1"/>
  <c r="AF363" i="1"/>
  <c r="AF283" i="1"/>
  <c r="AF332" i="1"/>
  <c r="AF266" i="1"/>
  <c r="AF358" i="1"/>
  <c r="AF322" i="1"/>
  <c r="AF299" i="1"/>
  <c r="AF274" i="1"/>
  <c r="AF252" i="1"/>
  <c r="AF225" i="1"/>
  <c r="AF216" i="1"/>
  <c r="AF244" i="1"/>
  <c r="AF235" i="1"/>
  <c r="AF210" i="1"/>
  <c r="AF175" i="1"/>
  <c r="AF204" i="1"/>
  <c r="AF170" i="1"/>
  <c r="AF142" i="1"/>
  <c r="AF195" i="1"/>
  <c r="AF164" i="1"/>
  <c r="AF157" i="1"/>
  <c r="AF176" i="1"/>
  <c r="AF147" i="1"/>
  <c r="AF118" i="1"/>
  <c r="AF85" i="1"/>
  <c r="AF135" i="1"/>
  <c r="AF105" i="1"/>
  <c r="AF72" i="1"/>
  <c r="AF126" i="1"/>
  <c r="AF94" i="1"/>
  <c r="AF65" i="1"/>
  <c r="AF34" i="1"/>
  <c r="AF248" i="1"/>
  <c r="AF221" i="1"/>
  <c r="AF185" i="1"/>
  <c r="AF241" i="1"/>
  <c r="AF232" i="1"/>
  <c r="AF207" i="1"/>
  <c r="AF231" i="1"/>
  <c r="AF200" i="1"/>
  <c r="AF167" i="1"/>
  <c r="AF139" i="1"/>
  <c r="AF191" i="1"/>
  <c r="AF161" i="1"/>
  <c r="AF131" i="1"/>
  <c r="AF153" i="1"/>
  <c r="AF122" i="1"/>
  <c r="AF115" i="1"/>
  <c r="AF80" i="1"/>
  <c r="AF102" i="1"/>
  <c r="AF69" i="1"/>
  <c r="AF98" i="1"/>
  <c r="AF90" i="1"/>
  <c r="AF62" i="1"/>
  <c r="AF84" i="1"/>
  <c r="AF52" i="1"/>
  <c r="AF25" i="1"/>
  <c r="AF17" i="1"/>
  <c r="AF49" i="1"/>
  <c r="AF15" i="1"/>
  <c r="AF7" i="1"/>
  <c r="AF265" i="1"/>
  <c r="AF297" i="1"/>
  <c r="AF326" i="1"/>
  <c r="AF365" i="1"/>
  <c r="AF352" i="1"/>
  <c r="AF279" i="1"/>
  <c r="AF340" i="1"/>
  <c r="AF305" i="1"/>
  <c r="AF287" i="1"/>
  <c r="W369" i="1"/>
  <c r="W19" i="1"/>
  <c r="W27" i="1"/>
  <c r="W54" i="1"/>
  <c r="W20" i="1"/>
  <c r="W28" i="1"/>
  <c r="W55" i="1"/>
  <c r="W21" i="1"/>
  <c r="W29" i="1"/>
  <c r="W56" i="1"/>
  <c r="W266" i="1"/>
  <c r="W22" i="1"/>
  <c r="W30" i="1"/>
  <c r="W57" i="1"/>
  <c r="W328" i="1"/>
  <c r="W23" i="1"/>
  <c r="W31" i="1"/>
  <c r="W58" i="1"/>
  <c r="W335" i="1"/>
  <c r="W24" i="1"/>
  <c r="W33" i="1"/>
  <c r="W59" i="1"/>
  <c r="W352" i="1"/>
  <c r="W17" i="1"/>
  <c r="W25" i="1"/>
  <c r="W52" i="1"/>
  <c r="W84" i="1"/>
  <c r="W264" i="1"/>
  <c r="W292" i="1"/>
  <c r="W309" i="1"/>
  <c r="W347" i="1"/>
  <c r="W267" i="1"/>
  <c r="W295" i="1"/>
  <c r="W310" i="1"/>
  <c r="W348" i="1"/>
  <c r="W269" i="1"/>
  <c r="W296" i="1"/>
  <c r="W321" i="1"/>
  <c r="W355" i="1"/>
  <c r="W274" i="1"/>
  <c r="W299" i="1"/>
  <c r="W322" i="1"/>
  <c r="W358" i="1"/>
  <c r="W259" i="1"/>
  <c r="W276" i="1"/>
  <c r="W300" i="1"/>
  <c r="W324" i="1"/>
  <c r="W364" i="1"/>
  <c r="W284" i="1"/>
  <c r="W302" i="1"/>
  <c r="W339" i="1"/>
  <c r="W261" i="1"/>
  <c r="W287" i="1"/>
  <c r="W305" i="1"/>
  <c r="W340" i="1"/>
  <c r="Z260" i="1"/>
  <c r="Z246" i="1"/>
  <c r="Z219" i="1"/>
  <c r="Z184" i="1"/>
  <c r="Z240" i="1"/>
  <c r="Z214" i="1"/>
  <c r="Z180" i="1"/>
  <c r="Z230" i="1"/>
  <c r="Z201" i="1"/>
  <c r="Z144" i="1"/>
  <c r="Z226" i="1"/>
  <c r="Z194" i="1"/>
  <c r="Z128" i="1"/>
  <c r="Z106" i="1"/>
  <c r="Z329" i="1"/>
  <c r="Z356" i="1"/>
  <c r="W242" i="1"/>
  <c r="W162" i="1"/>
  <c r="W50" i="1"/>
  <c r="W290" i="1"/>
  <c r="W298" i="1"/>
  <c r="W71" i="1"/>
  <c r="W104" i="1"/>
  <c r="W134" i="1"/>
  <c r="W303" i="1"/>
  <c r="W72" i="1"/>
  <c r="W105" i="1"/>
  <c r="W135" i="1"/>
  <c r="W323" i="1"/>
  <c r="W37" i="1"/>
  <c r="W73" i="1"/>
  <c r="W106" i="1"/>
  <c r="W136" i="1"/>
  <c r="W38" i="1"/>
  <c r="W74" i="1"/>
  <c r="W41" i="1"/>
  <c r="W138" i="1"/>
  <c r="W39" i="1"/>
  <c r="W76" i="1"/>
  <c r="W107" i="1"/>
  <c r="W143" i="1"/>
  <c r="W40" i="1"/>
  <c r="W101" i="1"/>
  <c r="W108" i="1"/>
  <c r="W256" i="1"/>
  <c r="W69" i="1"/>
  <c r="W102" i="1"/>
  <c r="W109" i="1"/>
  <c r="Z359" i="1"/>
  <c r="Z114" i="1"/>
  <c r="Z121" i="1"/>
  <c r="Z152" i="1"/>
  <c r="Z83" i="1"/>
  <c r="Z117" i="1"/>
  <c r="Z146" i="1"/>
  <c r="Z155" i="1"/>
  <c r="Z283" i="1"/>
  <c r="Z112" i="1"/>
  <c r="Z86" i="1"/>
  <c r="Z149" i="1"/>
  <c r="Z80" i="1"/>
  <c r="Z115" i="1"/>
  <c r="Z122" i="1"/>
  <c r="Z153" i="1"/>
  <c r="Z85" i="1"/>
  <c r="Z118" i="1"/>
  <c r="Z147" i="1"/>
  <c r="Z176" i="1"/>
  <c r="Z353" i="1"/>
  <c r="Z113" i="1"/>
  <c r="Z120" i="1"/>
  <c r="Z151" i="1"/>
  <c r="Z82" i="1"/>
  <c r="Z116" i="1"/>
  <c r="Z124" i="1"/>
  <c r="Z154" i="1"/>
  <c r="Z253" i="1"/>
  <c r="Z247" i="1"/>
  <c r="Z251" i="1"/>
  <c r="Z258" i="1"/>
  <c r="Z236" i="1"/>
  <c r="Z211" i="1"/>
  <c r="Z238" i="1"/>
  <c r="Z197" i="1"/>
  <c r="Z169" i="1"/>
  <c r="Z192" i="1"/>
  <c r="Z73" i="1"/>
  <c r="Z77" i="1"/>
  <c r="Z367" i="1"/>
  <c r="Z282" i="1"/>
  <c r="W233" i="1"/>
  <c r="W341" i="1"/>
  <c r="W32" i="1"/>
  <c r="W64" i="1"/>
  <c r="W93" i="1"/>
  <c r="W125" i="1"/>
  <c r="W320" i="1"/>
  <c r="W34" i="1"/>
  <c r="W65" i="1"/>
  <c r="W94" i="1"/>
  <c r="W126" i="1"/>
  <c r="W329" i="1"/>
  <c r="W35" i="1"/>
  <c r="W67" i="1"/>
  <c r="W100" i="1"/>
  <c r="W332" i="1"/>
  <c r="W36" i="1"/>
  <c r="W66" i="1"/>
  <c r="W95" i="1"/>
  <c r="W338" i="1"/>
  <c r="W60" i="1"/>
  <c r="W68" i="1"/>
  <c r="W96" i="1"/>
  <c r="W362" i="1"/>
  <c r="W61" i="1"/>
  <c r="W89" i="1"/>
  <c r="W97" i="1"/>
  <c r="W365" i="1"/>
  <c r="W62" i="1"/>
  <c r="W90" i="1"/>
  <c r="W98" i="1"/>
  <c r="W306" i="1"/>
  <c r="W9" i="1"/>
  <c r="W42" i="1"/>
  <c r="W51" i="1"/>
  <c r="W327" i="1"/>
  <c r="W10" i="1"/>
  <c r="W44" i="1"/>
  <c r="W75" i="1"/>
  <c r="W367" i="1"/>
  <c r="W11" i="1"/>
  <c r="W45" i="1"/>
  <c r="W77" i="1"/>
  <c r="W12" i="1"/>
  <c r="W46" i="1"/>
  <c r="W78" i="1"/>
  <c r="W5" i="1"/>
  <c r="W13" i="1"/>
  <c r="W47" i="1"/>
  <c r="W79" i="1"/>
  <c r="W278" i="1"/>
  <c r="W6" i="1"/>
  <c r="W14" i="1"/>
  <c r="W48" i="1"/>
  <c r="W81" i="1"/>
  <c r="W279" i="1"/>
  <c r="W7" i="1"/>
  <c r="W15" i="1"/>
  <c r="W49" i="1"/>
  <c r="Z335" i="1"/>
  <c r="Z24" i="1"/>
  <c r="Z33" i="1"/>
  <c r="Z59" i="1"/>
  <c r="Z369" i="1"/>
  <c r="Z19" i="1"/>
  <c r="Z27" i="1"/>
  <c r="Z54" i="1"/>
  <c r="Z266" i="1"/>
  <c r="Z22" i="1"/>
  <c r="Z30" i="1"/>
  <c r="Z57" i="1"/>
  <c r="Z352" i="1"/>
  <c r="Z17" i="1"/>
  <c r="Z25" i="1"/>
  <c r="Z52" i="1"/>
  <c r="Z84" i="1"/>
  <c r="Z20" i="1"/>
  <c r="Z28" i="1"/>
  <c r="Z55" i="1"/>
  <c r="Z328" i="1"/>
  <c r="Z23" i="1"/>
  <c r="Z31" i="1"/>
  <c r="Z58" i="1"/>
  <c r="Z368" i="1"/>
  <c r="Z18" i="1"/>
  <c r="Z26" i="1"/>
  <c r="Z53" i="1"/>
  <c r="Z88" i="1"/>
  <c r="Z249" i="1"/>
  <c r="Z222" i="1"/>
  <c r="Z187" i="1"/>
  <c r="Z242" i="1"/>
  <c r="Z233" i="1"/>
  <c r="Z208" i="1"/>
  <c r="Z257" i="1"/>
  <c r="Z45" i="1"/>
  <c r="Z355" i="1"/>
  <c r="Z325" i="1"/>
  <c r="W154" i="1"/>
  <c r="W91" i="1"/>
  <c r="W8" i="1"/>
  <c r="W307" i="1"/>
  <c r="W304" i="1"/>
  <c r="W215" i="1"/>
  <c r="W223" i="1"/>
  <c r="W250" i="1"/>
  <c r="W308" i="1"/>
  <c r="W216" i="1"/>
  <c r="W225" i="1"/>
  <c r="W252" i="1"/>
  <c r="W319" i="1"/>
  <c r="W251" i="1"/>
  <c r="W247" i="1"/>
  <c r="W253" i="1"/>
  <c r="W181" i="1"/>
  <c r="W217" i="1"/>
  <c r="W227" i="1"/>
  <c r="W254" i="1"/>
  <c r="W183" i="1"/>
  <c r="W218" i="1"/>
  <c r="W245" i="1"/>
  <c r="W255" i="1"/>
  <c r="W184" i="1"/>
  <c r="W219" i="1"/>
  <c r="W246" i="1"/>
  <c r="W260" i="1"/>
  <c r="W265" i="1"/>
  <c r="W185" i="1"/>
  <c r="W221" i="1"/>
  <c r="W248" i="1"/>
  <c r="Z294" i="1"/>
  <c r="Z137" i="1"/>
  <c r="Z166" i="1"/>
  <c r="Z199" i="1"/>
  <c r="Z361" i="1"/>
  <c r="Z297" i="1"/>
  <c r="Z139" i="1"/>
  <c r="Z167" i="1"/>
  <c r="Z200" i="1"/>
  <c r="Z231" i="1"/>
  <c r="Z142" i="1"/>
  <c r="Z170" i="1"/>
  <c r="Z204" i="1"/>
  <c r="Z291" i="1"/>
  <c r="Z165" i="1"/>
  <c r="Z198" i="1"/>
  <c r="Z333" i="1"/>
  <c r="Z140" i="1"/>
  <c r="Z40" i="1"/>
  <c r="Z101" i="1"/>
  <c r="Z108" i="1"/>
  <c r="Z256" i="1"/>
  <c r="Z298" i="1"/>
  <c r="Z71" i="1"/>
  <c r="Z104" i="1"/>
  <c r="Z134" i="1"/>
  <c r="Z38" i="1"/>
  <c r="Z74" i="1"/>
  <c r="Z41" i="1"/>
  <c r="Z138" i="1"/>
  <c r="Z69" i="1"/>
  <c r="Z102" i="1"/>
  <c r="Z109" i="1"/>
  <c r="Z303" i="1"/>
  <c r="Z72" i="1"/>
  <c r="Z105" i="1"/>
  <c r="Z135" i="1"/>
  <c r="Z39" i="1"/>
  <c r="Z76" i="1"/>
  <c r="Z107" i="1"/>
  <c r="Z143" i="1"/>
  <c r="Z293" i="1"/>
  <c r="Z70" i="1"/>
  <c r="Z103" i="1"/>
  <c r="Z133" i="1"/>
  <c r="Z255" i="1"/>
  <c r="Z245" i="1"/>
  <c r="Z218" i="1"/>
  <c r="Z183" i="1"/>
  <c r="Z239" i="1"/>
  <c r="Z213" i="1"/>
  <c r="Z179" i="1"/>
  <c r="Z196" i="1"/>
  <c r="Z188" i="1"/>
  <c r="Z182" i="1"/>
  <c r="Z321" i="1"/>
  <c r="Z262" i="1"/>
  <c r="W257" i="1"/>
  <c r="W124" i="1"/>
  <c r="W63" i="1"/>
  <c r="W268" i="1"/>
  <c r="W288" i="1"/>
  <c r="W337" i="1"/>
  <c r="W156" i="1"/>
  <c r="W163" i="1"/>
  <c r="W194" i="1"/>
  <c r="W349" i="1"/>
  <c r="W157" i="1"/>
  <c r="W164" i="1"/>
  <c r="W195" i="1"/>
  <c r="W351" i="1"/>
  <c r="W192" i="1"/>
  <c r="W186" i="1"/>
  <c r="W196" i="1"/>
  <c r="W363" i="1"/>
  <c r="W128" i="1"/>
  <c r="W158" i="1"/>
  <c r="W188" i="1"/>
  <c r="W226" i="1"/>
  <c r="W129" i="1"/>
  <c r="W159" i="1"/>
  <c r="W189" i="1"/>
  <c r="W228" i="1"/>
  <c r="W130" i="1"/>
  <c r="W160" i="1"/>
  <c r="W190" i="1"/>
  <c r="W326" i="1"/>
  <c r="W131" i="1"/>
  <c r="W161" i="1"/>
  <c r="W191" i="1"/>
  <c r="Z271" i="1"/>
  <c r="Z277" i="1"/>
  <c r="Z285" i="1"/>
  <c r="Z312" i="1"/>
  <c r="Z316" i="1"/>
  <c r="Z331" i="1"/>
  <c r="Z343" i="1"/>
  <c r="Z357" i="1"/>
  <c r="Z272" i="1"/>
  <c r="Z280" i="1"/>
  <c r="Z286" i="1"/>
  <c r="Z313" i="1"/>
  <c r="Z317" i="1"/>
  <c r="Z334" i="1"/>
  <c r="Z344" i="1"/>
  <c r="Z366" i="1"/>
  <c r="Z273" i="1"/>
  <c r="Z281" i="1"/>
  <c r="Z289" i="1"/>
  <c r="Z314" i="1"/>
  <c r="Z318" i="1"/>
  <c r="Z336" i="1"/>
  <c r="Z345" i="1"/>
  <c r="Z362" i="1"/>
  <c r="Z61" i="1"/>
  <c r="Z89" i="1"/>
  <c r="Z97" i="1"/>
  <c r="Z32" i="1"/>
  <c r="Z64" i="1"/>
  <c r="Z93" i="1"/>
  <c r="Z125" i="1"/>
  <c r="Z332" i="1"/>
  <c r="Z36" i="1"/>
  <c r="Z66" i="1"/>
  <c r="Z95" i="1"/>
  <c r="Z365" i="1"/>
  <c r="Z62" i="1"/>
  <c r="Z90" i="1"/>
  <c r="Z98" i="1"/>
  <c r="Z320" i="1"/>
  <c r="Z34" i="1"/>
  <c r="Z65" i="1"/>
  <c r="Z94" i="1"/>
  <c r="Z126" i="1"/>
  <c r="Z338" i="1"/>
  <c r="Z60" i="1"/>
  <c r="Z68" i="1"/>
  <c r="Z96" i="1"/>
  <c r="Z63" i="1"/>
  <c r="Z91" i="1"/>
  <c r="Z99" i="1"/>
  <c r="Z252" i="1"/>
  <c r="Z225" i="1"/>
  <c r="Z216" i="1"/>
  <c r="Z244" i="1"/>
  <c r="Z235" i="1"/>
  <c r="Z210" i="1"/>
  <c r="Z175" i="1"/>
  <c r="Z171" i="1"/>
  <c r="Z168" i="1"/>
  <c r="Z148" i="1"/>
  <c r="Z67" i="1"/>
  <c r="Z311" i="1"/>
  <c r="W201" i="1"/>
  <c r="W116" i="1"/>
  <c r="W88" i="1"/>
  <c r="W333" i="1"/>
  <c r="W262" i="1"/>
  <c r="W174" i="1"/>
  <c r="W209" i="1"/>
  <c r="W234" i="1"/>
  <c r="W243" i="1"/>
  <c r="W301" i="1"/>
  <c r="W175" i="1"/>
  <c r="W210" i="1"/>
  <c r="W235" i="1"/>
  <c r="W244" i="1"/>
  <c r="W346" i="1"/>
  <c r="W238" i="1"/>
  <c r="W211" i="1"/>
  <c r="W236" i="1"/>
  <c r="W258" i="1"/>
  <c r="W350" i="1"/>
  <c r="W177" i="1"/>
  <c r="W212" i="1"/>
  <c r="W237" i="1"/>
  <c r="W354" i="1"/>
  <c r="W179" i="1"/>
  <c r="W213" i="1"/>
  <c r="W239" i="1"/>
  <c r="W360" i="1"/>
  <c r="W180" i="1"/>
  <c r="W214" i="1"/>
  <c r="W240" i="1"/>
  <c r="W207" i="1"/>
  <c r="W232" i="1"/>
  <c r="W241" i="1"/>
  <c r="Z284" i="1"/>
  <c r="Z302" i="1"/>
  <c r="Z339" i="1"/>
  <c r="Z264" i="1"/>
  <c r="Z292" i="1"/>
  <c r="Z309" i="1"/>
  <c r="Z347" i="1"/>
  <c r="Z274" i="1"/>
  <c r="Z299" i="1"/>
  <c r="Z322" i="1"/>
  <c r="Z358" i="1"/>
  <c r="Z259" i="1"/>
  <c r="Z287" i="1"/>
  <c r="Z305" i="1"/>
  <c r="Z340" i="1"/>
  <c r="Z267" i="1"/>
  <c r="Z295" i="1"/>
  <c r="Z310" i="1"/>
  <c r="Z348" i="1"/>
  <c r="Z261" i="1"/>
  <c r="Z276" i="1"/>
  <c r="Z300" i="1"/>
  <c r="Z324" i="1"/>
  <c r="Z364" i="1"/>
  <c r="Z288" i="1"/>
  <c r="Z307" i="1"/>
  <c r="Z341" i="1"/>
  <c r="Z304" i="1"/>
  <c r="Z265" i="1"/>
  <c r="Z308" i="1"/>
  <c r="Z268" i="1"/>
  <c r="Z248" i="1"/>
  <c r="Z221" i="1"/>
  <c r="Z185" i="1"/>
  <c r="Z241" i="1"/>
  <c r="Z232" i="1"/>
  <c r="Z207" i="1"/>
  <c r="Z205" i="1"/>
  <c r="Z203" i="1"/>
  <c r="Z145" i="1"/>
  <c r="Z141" i="1"/>
  <c r="Z119" i="1"/>
  <c r="Z35" i="1"/>
  <c r="Z346" i="1"/>
  <c r="Z269" i="1"/>
  <c r="Z342" i="1"/>
  <c r="W249" i="1"/>
  <c r="W53" i="1"/>
  <c r="W330" i="1"/>
  <c r="W342" i="1"/>
  <c r="W361" i="1"/>
  <c r="W141" i="1"/>
  <c r="W169" i="1"/>
  <c r="W203" i="1"/>
  <c r="W142" i="1"/>
  <c r="W170" i="1"/>
  <c r="W204" i="1"/>
  <c r="W144" i="1"/>
  <c r="W171" i="1"/>
  <c r="W230" i="1"/>
  <c r="W145" i="1"/>
  <c r="W197" i="1"/>
  <c r="W205" i="1"/>
  <c r="W291" i="1"/>
  <c r="W165" i="1"/>
  <c r="W198" i="1"/>
  <c r="W206" i="1"/>
  <c r="W294" i="1"/>
  <c r="W137" i="1"/>
  <c r="W166" i="1"/>
  <c r="W199" i="1"/>
  <c r="W229" i="1"/>
  <c r="W297" i="1"/>
  <c r="W139" i="1"/>
  <c r="W167" i="1"/>
  <c r="W200" i="1"/>
  <c r="W231" i="1"/>
  <c r="Z130" i="1"/>
  <c r="Z160" i="1"/>
  <c r="Z190" i="1"/>
  <c r="Z337" i="1"/>
  <c r="Z156" i="1"/>
  <c r="Z363" i="1"/>
  <c r="Z326" i="1"/>
  <c r="Z131" i="1"/>
  <c r="Z161" i="1"/>
  <c r="Z191" i="1"/>
  <c r="Z349" i="1"/>
  <c r="Z157" i="1"/>
  <c r="Z164" i="1"/>
  <c r="Z195" i="1"/>
  <c r="Z129" i="1"/>
  <c r="Z159" i="1"/>
  <c r="Z189" i="1"/>
  <c r="Z228" i="1"/>
  <c r="Z330" i="1"/>
  <c r="Z132" i="1"/>
  <c r="Z162" i="1"/>
  <c r="Z193" i="1"/>
  <c r="Z254" i="1"/>
  <c r="Z227" i="1"/>
  <c r="Z217" i="1"/>
  <c r="Z181" i="1"/>
  <c r="Z237" i="1"/>
  <c r="Z212" i="1"/>
  <c r="Z186" i="1"/>
  <c r="Z158" i="1"/>
  <c r="Z111" i="1"/>
  <c r="Z56" i="1"/>
  <c r="Z351" i="1"/>
  <c r="Z275" i="1"/>
  <c r="W222" i="1"/>
  <c r="W140" i="1"/>
  <c r="W133" i="1"/>
  <c r="W26" i="1"/>
  <c r="W293" i="1"/>
  <c r="W83" i="1"/>
  <c r="W117" i="1"/>
  <c r="W146" i="1"/>
  <c r="W155" i="1"/>
  <c r="W85" i="1"/>
  <c r="W118" i="1"/>
  <c r="W147" i="1"/>
  <c r="W176" i="1"/>
  <c r="W111" i="1"/>
  <c r="W119" i="1"/>
  <c r="W148" i="1"/>
  <c r="W182" i="1"/>
  <c r="W283" i="1"/>
  <c r="W112" i="1"/>
  <c r="W86" i="1"/>
  <c r="W149" i="1"/>
  <c r="W353" i="1"/>
  <c r="W113" i="1"/>
  <c r="W120" i="1"/>
  <c r="W151" i="1"/>
  <c r="W359" i="1"/>
  <c r="W114" i="1"/>
  <c r="W121" i="1"/>
  <c r="W152" i="1"/>
  <c r="W80" i="1"/>
  <c r="W115" i="1"/>
  <c r="W122" i="1"/>
  <c r="W153" i="1"/>
  <c r="W271" i="1"/>
  <c r="W285" i="1"/>
  <c r="W316" i="1"/>
  <c r="W343" i="1"/>
  <c r="W272" i="1"/>
  <c r="W286" i="1"/>
  <c r="W317" i="1"/>
  <c r="W344" i="1"/>
  <c r="W273" i="1"/>
  <c r="W289" i="1"/>
  <c r="W318" i="1"/>
  <c r="W345" i="1"/>
  <c r="W275" i="1"/>
  <c r="W311" i="1"/>
  <c r="W325" i="1"/>
  <c r="W356" i="1"/>
  <c r="W277" i="1"/>
  <c r="W312" i="1"/>
  <c r="W331" i="1"/>
  <c r="W357" i="1"/>
  <c r="W280" i="1"/>
  <c r="W313" i="1"/>
  <c r="W334" i="1"/>
  <c r="W366" i="1"/>
  <c r="W281" i="1"/>
  <c r="W314" i="1"/>
  <c r="W336" i="1"/>
  <c r="Z278" i="1"/>
  <c r="Z6" i="1"/>
  <c r="Z14" i="1"/>
  <c r="Z48" i="1"/>
  <c r="Z81" i="1"/>
  <c r="Z306" i="1"/>
  <c r="Z9" i="1"/>
  <c r="Z42" i="1"/>
  <c r="Z51" i="1"/>
  <c r="Z12" i="1"/>
  <c r="Z46" i="1"/>
  <c r="Z78" i="1"/>
  <c r="Z279" i="1"/>
  <c r="Z7" i="1"/>
  <c r="Z15" i="1"/>
  <c r="Z49" i="1"/>
  <c r="Z327" i="1"/>
  <c r="Z10" i="1"/>
  <c r="Z44" i="1"/>
  <c r="Z75" i="1"/>
  <c r="Z5" i="1"/>
  <c r="Z13" i="1"/>
  <c r="Z47" i="1"/>
  <c r="Z79" i="1"/>
  <c r="Z290" i="1"/>
  <c r="Z8" i="1"/>
  <c r="Z16" i="1"/>
  <c r="Z50" i="1"/>
  <c r="Z360" i="1"/>
  <c r="Z350" i="1"/>
  <c r="Z301" i="1"/>
  <c r="Z354" i="1"/>
  <c r="Z250" i="1"/>
  <c r="Z223" i="1"/>
  <c r="Z215" i="1"/>
  <c r="Z243" i="1"/>
  <c r="Z234" i="1"/>
  <c r="Z209" i="1"/>
  <c r="Z174" i="1"/>
  <c r="Z229" i="1"/>
  <c r="Z136" i="1"/>
  <c r="Z29" i="1"/>
  <c r="Z323" i="1"/>
  <c r="Z315" i="1"/>
  <c r="W187" i="1"/>
  <c r="W193" i="1"/>
  <c r="W103" i="1"/>
  <c r="W18" i="1"/>
  <c r="W368" i="1"/>
  <c r="W282" i="1"/>
  <c r="AF255" i="1"/>
  <c r="AF245" i="1"/>
  <c r="AF218" i="1"/>
  <c r="AF183" i="1"/>
  <c r="AF239" i="1"/>
  <c r="AF213" i="1"/>
  <c r="AF179" i="1"/>
  <c r="AF206" i="1"/>
  <c r="AF198" i="1"/>
  <c r="AF165" i="1"/>
  <c r="AF228" i="1"/>
  <c r="AF189" i="1"/>
  <c r="AF159" i="1"/>
  <c r="AF129" i="1"/>
  <c r="AF151" i="1"/>
  <c r="AF120" i="1"/>
  <c r="AF113" i="1"/>
  <c r="AF143" i="1"/>
  <c r="AF107" i="1"/>
  <c r="AF76" i="1"/>
  <c r="AF39" i="1"/>
  <c r="AF96" i="1"/>
  <c r="AF68" i="1"/>
  <c r="AF60" i="1"/>
  <c r="AF58" i="1"/>
  <c r="AF31" i="1"/>
  <c r="AF23" i="1"/>
  <c r="AF79" i="1"/>
  <c r="AF47" i="1"/>
  <c r="AF13" i="1"/>
  <c r="AF354" i="1"/>
  <c r="AF291" i="1"/>
  <c r="AF353" i="1"/>
  <c r="AF338" i="1"/>
  <c r="AF328" i="1"/>
  <c r="AF364" i="1"/>
  <c r="AF324" i="1"/>
  <c r="AF300" i="1"/>
  <c r="AF276" i="1"/>
  <c r="AF318" i="1"/>
  <c r="AF289" i="1"/>
  <c r="AF273" i="1"/>
  <c r="AF345" i="1"/>
  <c r="AF357" i="1"/>
  <c r="AF253" i="1"/>
  <c r="AF247" i="1"/>
  <c r="AF251" i="1"/>
  <c r="AF258" i="1"/>
  <c r="AF236" i="1"/>
  <c r="AF211" i="1"/>
  <c r="AF238" i="1"/>
  <c r="AF230" i="1"/>
  <c r="AF171" i="1"/>
  <c r="AF144" i="1"/>
  <c r="AF196" i="1"/>
  <c r="AF186" i="1"/>
  <c r="AF192" i="1"/>
  <c r="AF182" i="1"/>
  <c r="AF148" i="1"/>
  <c r="AF119" i="1"/>
  <c r="AF111" i="1"/>
  <c r="AF136" i="1"/>
  <c r="AF106" i="1"/>
  <c r="AF73" i="1"/>
  <c r="AF37" i="1"/>
  <c r="AF100" i="1"/>
  <c r="AF67" i="1"/>
  <c r="AF35" i="1"/>
  <c r="AF56" i="1"/>
  <c r="AF29" i="1"/>
  <c r="AF21" i="1"/>
  <c r="AF77" i="1"/>
  <c r="AF45" i="1"/>
  <c r="AF11" i="1"/>
  <c r="AF319" i="1"/>
  <c r="AF346" i="1"/>
  <c r="AF351" i="1"/>
  <c r="AF323" i="1"/>
  <c r="AF329" i="1"/>
  <c r="AF367" i="1"/>
  <c r="AF355" i="1"/>
  <c r="AF321" i="1"/>
  <c r="AF296" i="1"/>
  <c r="AF269" i="1"/>
  <c r="AF343" i="1"/>
  <c r="AF316" i="1"/>
  <c r="AF285" i="1"/>
  <c r="AF271" i="1"/>
  <c r="AF263" i="1"/>
  <c r="Z263" i="1"/>
  <c r="W263" i="1"/>
  <c r="Y263" i="1"/>
</calcChain>
</file>

<file path=xl/sharedStrings.xml><?xml version="1.0" encoding="utf-8"?>
<sst xmlns="http://schemas.openxmlformats.org/spreadsheetml/2006/main" count="3559" uniqueCount="948">
  <si>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</si>
  <si>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</si>
  <si>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</si>
  <si>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</si>
  <si>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</si>
  <si>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</si>
  <si>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</si>
  <si>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</si>
  <si>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</si>
  <si>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</si>
  <si>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</si>
  <si>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</si>
  <si>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</si>
  <si>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</si>
  <si>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</si>
  <si>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</si>
  <si>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</si>
  <si>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</si>
  <si>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</si>
  <si>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</si>
  <si>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</si>
  <si>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</si>
  <si>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</si>
  <si>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</si>
  <si>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</si>
  <si>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</si>
  <si>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</si>
  <si>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</si>
  <si>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</si>
  <si>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</si>
  <si>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</si>
  <si>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</si>
  <si>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</si>
  <si>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</si>
  <si>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</si>
  <si>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</si>
  <si>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</si>
  <si>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</si>
  <si>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</si>
  <si>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</si>
  <si>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</si>
  <si>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</si>
  <si>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</si>
  <si>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</si>
  <si>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</si>
  <si>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</si>
  <si>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</si>
  <si>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</si>
  <si>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</si>
  <si>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</si>
  <si>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</si>
  <si>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</si>
  <si>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</si>
  <si>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</si>
  <si>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</si>
  <si>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</si>
  <si>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</si>
  <si>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</si>
  <si>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</si>
  <si>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</si>
  <si>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</si>
  <si>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</si>
  <si>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</si>
  <si>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</si>
  <si>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</si>
  <si>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</si>
  <si>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</si>
  <si>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</si>
  <si>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</si>
  <si>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</si>
  <si>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LWA-001</t>
  </si>
  <si>
    <t>Coaxial</t>
  </si>
  <si>
    <t>YES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</si>
  <si>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</si>
  <si>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</si>
  <si>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</si>
  <si>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</si>
  <si>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</si>
  <si>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</si>
  <si>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</si>
  <si>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</si>
  <si>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</si>
  <si>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</si>
  <si>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</si>
  <si>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</si>
  <si>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</si>
  <si>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</si>
  <si>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</si>
  <si>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</si>
  <si>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</si>
  <si>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</si>
  <si>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</si>
  <si>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</si>
  <si>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</si>
  <si>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</si>
  <si>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</si>
  <si>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</si>
  <si>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</si>
  <si>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</si>
  <si>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</si>
  <si>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</si>
  <si>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</si>
  <si>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</si>
  <si>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</si>
  <si>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</si>
  <si>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</si>
  <si>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</si>
  <si>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</si>
  <si>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</si>
  <si>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</si>
  <si>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</si>
  <si>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</si>
  <si>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</si>
  <si>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</si>
  <si>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</si>
  <si>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</si>
  <si>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</si>
  <si>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</si>
  <si>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</si>
  <si>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</si>
  <si>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</si>
  <si>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</si>
  <si>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</si>
  <si>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</si>
  <si>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</si>
  <si>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</si>
  <si>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</si>
  <si>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</si>
  <si>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</si>
  <si>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</si>
  <si>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</si>
  <si>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</si>
  <si>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</si>
  <si>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</si>
  <si>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</si>
  <si>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</si>
  <si>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</si>
  <si>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</si>
  <si>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</si>
  <si>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</si>
  <si>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</si>
  <si>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</si>
  <si>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</si>
  <si>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</si>
  <si>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</si>
  <si>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</si>
  <si>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</si>
  <si>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</si>
  <si>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</si>
  <si>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</si>
  <si>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</si>
  <si>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</si>
  <si>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</si>
  <si>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</si>
  <si>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</si>
  <si>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</si>
  <si>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</si>
  <si>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</si>
  <si>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</si>
  <si>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</si>
  <si>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</si>
  <si>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</si>
  <si>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</si>
  <si>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</si>
  <si>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</si>
  <si>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</si>
  <si>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</si>
  <si>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</si>
  <si>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</si>
  <si>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</si>
  <si>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</si>
  <si>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</si>
  <si>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</si>
  <si>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</si>
  <si>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</si>
  <si>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</si>
  <si>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</si>
  <si>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</si>
  <si>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</si>
  <si>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</si>
  <si>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</si>
  <si>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</si>
  <si>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</si>
  <si>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</si>
  <si>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</si>
  <si>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</si>
  <si>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</si>
  <si>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</si>
  <si>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</si>
  <si>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</si>
  <si>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</si>
  <si>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</si>
  <si>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LWA-039</t>
  </si>
  <si>
    <t>NO</t>
  </si>
  <si>
    <t>~2M</t>
  </si>
  <si>
    <t>~5M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</si>
  <si>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</si>
  <si>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</si>
  <si>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</si>
  <si>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</si>
  <si>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</si>
  <si>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</si>
  <si>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</si>
  <si>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</si>
  <si>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</si>
  <si>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</si>
  <si>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</si>
  <si>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</si>
  <si>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</si>
  <si>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</si>
  <si>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</si>
  <si>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</si>
  <si>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</si>
  <si>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</si>
  <si>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</si>
  <si>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</si>
  <si>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</si>
  <si>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</si>
  <si>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</si>
  <si>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</si>
  <si>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</si>
  <si>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</si>
  <si>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</si>
  <si>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</si>
  <si>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</si>
  <si>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</si>
  <si>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</si>
  <si>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</si>
  <si>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</si>
  <si>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</si>
  <si>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</si>
  <si>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</si>
  <si>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</si>
  <si>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</si>
  <si>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</si>
  <si>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</si>
  <si>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</si>
  <si>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</si>
  <si>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</si>
  <si>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</si>
  <si>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</si>
  <si>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</si>
  <si>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</si>
  <si>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</si>
  <si>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</si>
  <si>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</si>
  <si>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</si>
  <si>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</si>
  <si>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</si>
  <si>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</si>
  <si>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</si>
  <si>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</si>
  <si>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</si>
  <si>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</si>
  <si>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</si>
  <si>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</si>
  <si>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</si>
  <si>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</si>
  <si>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</si>
  <si>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</si>
  <si>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</si>
  <si>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</si>
  <si>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</si>
  <si>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</si>
  <si>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</si>
  <si>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</si>
  <si>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</si>
  <si>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</si>
  <si>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</si>
  <si>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</si>
  <si>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</si>
  <si>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</si>
  <si>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</si>
  <si>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</si>
  <si>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</si>
  <si>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</si>
  <si>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</si>
  <si>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</si>
  <si>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</si>
  <si>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</si>
  <si>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</si>
  <si>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</si>
  <si>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</si>
  <si>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</si>
  <si>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</si>
  <si>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</si>
  <si>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</si>
  <si>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</si>
  <si>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</si>
  <si>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</si>
  <si>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</si>
  <si>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</si>
  <si>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</si>
  <si>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</si>
  <si>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</si>
  <si>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</si>
  <si>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</si>
  <si>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</si>
  <si>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</si>
  <si>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</si>
  <si>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</si>
  <si>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</si>
  <si>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</si>
  <si>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</si>
  <si>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</si>
  <si>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</si>
  <si>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</si>
  <si>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</si>
  <si>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</si>
  <si>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</si>
  <si>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</si>
  <si>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</si>
  <si>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</si>
  <si>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</si>
  <si>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</si>
  <si>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</si>
  <si>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</si>
  <si>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</si>
  <si>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</si>
  <si>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</si>
  <si>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</si>
  <si>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</si>
  <si>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</si>
  <si>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</si>
  <si>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</si>
  <si>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LWA-083</t>
  </si>
  <si>
    <t>BREAK</t>
  </si>
  <si>
    <t>LWA-084</t>
  </si>
  <si>
    <t>0470</t>
  </si>
  <si>
    <t>0246</t>
  </si>
  <si>
    <t>LWA-085</t>
  </si>
  <si>
    <t xml:space="preserve">0243 </t>
  </si>
  <si>
    <t>1374</t>
  </si>
  <si>
    <t>LWA-086</t>
  </si>
  <si>
    <t>0455</t>
  </si>
  <si>
    <t>0196</t>
  </si>
  <si>
    <t>LWA-087</t>
  </si>
  <si>
    <t>0412</t>
  </si>
  <si>
    <t>0164</t>
  </si>
  <si>
    <t>LWA-088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</si>
  <si>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</si>
  <si>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</si>
  <si>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</si>
  <si>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</si>
  <si>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</si>
  <si>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</si>
  <si>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</si>
  <si>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</si>
  <si>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</si>
  <si>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</si>
  <si>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</si>
  <si>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</si>
  <si>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</si>
  <si>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</si>
  <si>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</si>
  <si>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</si>
  <si>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</si>
  <si>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</si>
  <si>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</si>
  <si>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</si>
  <si>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</si>
  <si>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</si>
  <si>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</si>
  <si>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</si>
  <si>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</si>
  <si>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</si>
  <si>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</si>
  <si>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</si>
  <si>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</si>
  <si>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</si>
  <si>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</si>
  <si>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</si>
  <si>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</si>
  <si>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</si>
  <si>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</si>
  <si>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</si>
  <si>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</si>
  <si>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</si>
  <si>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</si>
  <si>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</si>
  <si>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</si>
  <si>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</si>
  <si>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</si>
  <si>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</si>
  <si>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</si>
  <si>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</si>
  <si>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</si>
  <si>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</si>
  <si>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</si>
  <si>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LWA-106</t>
  </si>
  <si>
    <t>LWA-107</t>
  </si>
  <si>
    <t>0401</t>
  </si>
  <si>
    <t>0216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</si>
  <si>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</si>
  <si>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</si>
  <si>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</si>
  <si>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</si>
  <si>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</si>
  <si>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</si>
  <si>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</si>
  <si>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</si>
  <si>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</si>
  <si>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</si>
  <si>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</si>
  <si>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</si>
  <si>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</si>
  <si>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</si>
  <si>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</si>
  <si>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</si>
  <si>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</si>
  <si>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</si>
  <si>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</si>
  <si>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</si>
  <si>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</si>
  <si>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</si>
  <si>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</si>
  <si>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</si>
  <si>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</si>
  <si>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</si>
  <si>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</si>
  <si>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</si>
  <si>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</si>
  <si>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</si>
  <si>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</si>
  <si>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</si>
  <si>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LWA-119</t>
  </si>
  <si>
    <t>~3M</t>
  </si>
  <si>
    <t>Cables unequal by 5 meters::FEE installed on 11/04/2021</t>
  </si>
  <si>
    <t>LWA-120</t>
  </si>
  <si>
    <t>0410</t>
  </si>
  <si>
    <t>1062</t>
  </si>
  <si>
    <t>LWA-121</t>
  </si>
  <si>
    <t>0580</t>
  </si>
  <si>
    <t>0684</t>
  </si>
  <si>
    <t>LWA-122</t>
  </si>
  <si>
    <t>0618</t>
  </si>
  <si>
    <t>0672</t>
  </si>
  <si>
    <t>LWA-123</t>
  </si>
  <si>
    <t>LWA-124</t>
  </si>
  <si>
    <t>0475</t>
  </si>
  <si>
    <t>0229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</si>
  <si>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</si>
  <si>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</si>
  <si>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</si>
  <si>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</si>
  <si>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</si>
  <si>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</si>
  <si>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</si>
  <si>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</si>
  <si>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</si>
  <si>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</si>
  <si>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</si>
  <si>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</si>
  <si>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</si>
  <si>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</si>
  <si>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</si>
  <si>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</si>
  <si>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</si>
  <si>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</si>
  <si>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</si>
  <si>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</si>
  <si>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</si>
  <si>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</si>
  <si>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</si>
  <si>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</si>
  <si>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</si>
  <si>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</si>
  <si>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0511</t>
  </si>
  <si>
    <t>0279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</si>
  <si>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</si>
  <si>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</si>
  <si>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</si>
  <si>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</si>
  <si>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</si>
  <si>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</si>
  <si>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</si>
  <si>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</si>
  <si>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</si>
  <si>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</si>
  <si>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</si>
  <si>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</si>
  <si>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</si>
  <si>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</si>
  <si>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</si>
  <si>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</si>
  <si>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</si>
  <si>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</si>
  <si>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</si>
  <si>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</si>
  <si>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</si>
  <si>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</si>
  <si>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</si>
  <si>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</si>
  <si>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</si>
  <si>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</si>
  <si>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</si>
  <si>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</si>
  <si>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</si>
  <si>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</si>
  <si>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</si>
  <si>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</si>
  <si>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</si>
  <si>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</si>
  <si>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</si>
  <si>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LWA-146</t>
  </si>
  <si>
    <t>~10M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</si>
  <si>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</si>
  <si>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</si>
  <si>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</si>
  <si>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</si>
  <si>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</si>
  <si>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</si>
  <si>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</si>
  <si>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</si>
  <si>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</si>
  <si>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</si>
  <si>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</si>
  <si>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</si>
  <si>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</si>
  <si>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</si>
  <si>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LWA-152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</si>
  <si>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</si>
  <si>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</si>
  <si>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</si>
  <si>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</si>
  <si>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</si>
  <si>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</si>
  <si>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</si>
  <si>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</si>
  <si>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</si>
  <si>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</si>
  <si>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</si>
  <si>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</si>
  <si>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</si>
  <si>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</si>
  <si>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</si>
  <si>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</si>
  <si>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</si>
  <si>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</si>
  <si>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</si>
  <si>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</si>
  <si>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</si>
  <si>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</si>
  <si>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</si>
  <si>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</si>
  <si>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</si>
  <si>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</si>
  <si>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</si>
  <si>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</si>
  <si>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</si>
  <si>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</si>
  <si>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</si>
  <si>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</si>
  <si>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</si>
  <si>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</si>
  <si>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</si>
  <si>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</si>
  <si>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</si>
  <si>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</si>
  <si>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</si>
  <si>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</si>
  <si>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</si>
  <si>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</si>
  <si>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</si>
  <si>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LWA-168</t>
  </si>
  <si>
    <t>LWA-169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</si>
  <si>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</si>
  <si>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</si>
  <si>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</si>
  <si>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</si>
  <si>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</si>
  <si>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</si>
  <si>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</si>
  <si>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</si>
  <si>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</si>
  <si>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</si>
  <si>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LWA-174</t>
  </si>
  <si>
    <t>LWA-175</t>
  </si>
  <si>
    <t>0502</t>
  </si>
  <si>
    <t>0277</t>
  </si>
  <si>
    <t>LWA-176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</si>
  <si>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</si>
  <si>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</si>
  <si>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</si>
  <si>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</si>
  <si>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</si>
  <si>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</si>
  <si>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</si>
  <si>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</si>
  <si>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</si>
  <si>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</si>
  <si>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</si>
  <si>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</si>
  <si>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</si>
  <si>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</si>
  <si>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</si>
  <si>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</si>
  <si>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</si>
  <si>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</si>
  <si>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</si>
  <si>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</si>
  <si>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</si>
  <si>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</si>
  <si>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</si>
  <si>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</si>
  <si>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</si>
  <si>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</si>
  <si>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</si>
  <si>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</si>
  <si>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</si>
  <si>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</si>
  <si>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</si>
  <si>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</si>
  <si>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</si>
  <si>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</si>
  <si>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</si>
  <si>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</si>
  <si>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</si>
  <si>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</si>
  <si>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</si>
  <si>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</si>
  <si>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</si>
  <si>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</si>
  <si>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</si>
  <si>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</si>
  <si>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</si>
  <si>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</si>
  <si>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</si>
  <si>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</si>
  <si>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</si>
  <si>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</si>
  <si>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</si>
  <si>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</si>
  <si>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</si>
  <si>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</si>
  <si>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</si>
  <si>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</si>
  <si>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</si>
  <si>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</si>
  <si>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</si>
  <si>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</si>
  <si>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</si>
  <si>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</si>
  <si>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</si>
  <si>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</si>
  <si>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</si>
  <si>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</si>
  <si>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</si>
  <si>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</si>
  <si>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</si>
  <si>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</si>
  <si>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</si>
  <si>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</si>
  <si>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</si>
  <si>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</si>
  <si>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</si>
  <si>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</si>
  <si>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</si>
  <si>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</si>
  <si>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</si>
  <si>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</si>
  <si>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</si>
  <si>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</si>
  <si>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</si>
  <si>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</si>
  <si>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</si>
  <si>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</si>
  <si>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</si>
  <si>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</si>
  <si>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</si>
  <si>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</si>
  <si>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</si>
  <si>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</si>
  <si>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</si>
  <si>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</si>
  <si>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</si>
  <si>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</si>
  <si>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</si>
  <si>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</si>
  <si>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</si>
  <si>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</si>
  <si>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</si>
  <si>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</si>
  <si>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</si>
  <si>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</si>
  <si>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</si>
  <si>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</si>
  <si>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</si>
  <si>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</si>
  <si>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</si>
  <si>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</si>
  <si>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</si>
  <si>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LWA-216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</si>
  <si>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</si>
  <si>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</si>
  <si>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</si>
  <si>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</si>
  <si>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</si>
  <si>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</si>
  <si>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</si>
  <si>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</si>
  <si>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LWA-220</t>
  </si>
  <si>
    <t>LWA-221</t>
  </si>
  <si>
    <t>0325</t>
  </si>
  <si>
    <t>0563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</si>
  <si>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</si>
  <si>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</si>
  <si>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</si>
  <si>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</si>
  <si>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</si>
  <si>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</si>
  <si>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</si>
  <si>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</si>
  <si>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</si>
  <si>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</si>
  <si>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</si>
  <si>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</si>
  <si>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</si>
  <si>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</si>
  <si>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LWA-227</t>
  </si>
  <si>
    <t>0360</t>
  </si>
  <si>
    <t>LWA-228</t>
  </si>
  <si>
    <t>0231</t>
  </si>
  <si>
    <t>LWA-229</t>
  </si>
  <si>
    <t>LWA-230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</si>
  <si>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</si>
  <si>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</si>
  <si>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</si>
  <si>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</si>
  <si>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</si>
  <si>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</si>
  <si>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</si>
  <si>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</si>
  <si>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</si>
  <si>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</si>
  <si>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</si>
  <si>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</si>
  <si>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</si>
  <si>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</si>
  <si>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</si>
  <si>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</si>
  <si>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</si>
  <si>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</si>
  <si>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</si>
  <si>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</si>
  <si>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</si>
  <si>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</si>
  <si>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</si>
  <si>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</si>
  <si>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</si>
  <si>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</si>
  <si>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</si>
  <si>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</si>
  <si>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+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</si>
  <si>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</si>
  <si>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</si>
  <si>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</si>
  <si>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</si>
  <si>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</si>
  <si>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</si>
  <si>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</si>
  <si>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</si>
  <si>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</si>
  <si>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</si>
  <si>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</si>
  <si>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</si>
  <si>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</si>
  <si>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</si>
  <si>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</si>
  <si>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</si>
  <si>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</si>
  <si>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</si>
  <si>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</si>
  <si>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</si>
  <si>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</si>
  <si>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</si>
  <si>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</si>
  <si>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</si>
  <si>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0468</t>
  </si>
  <si>
    <t>0244</t>
  </si>
  <si>
    <t>LWA-254</t>
  </si>
  <si>
    <t>0673</t>
  </si>
  <si>
    <t>LWA-255</t>
  </si>
  <si>
    <t>0539</t>
  </si>
  <si>
    <t>1655</t>
  </si>
  <si>
    <t>LWA-256</t>
  </si>
  <si>
    <t>0626</t>
  </si>
  <si>
    <t>0363</t>
  </si>
  <si>
    <t>LWA-257</t>
  </si>
  <si>
    <t>Fiber</t>
  </si>
  <si>
    <t>LWA-258</t>
  </si>
  <si>
    <t>LWA-259</t>
  </si>
  <si>
    <t>LWA-260</t>
  </si>
  <si>
    <t>LWA-261</t>
  </si>
  <si>
    <t>LWA-262</t>
  </si>
  <si>
    <t>LWA-263</t>
  </si>
  <si>
    <t>LWA-264</t>
  </si>
  <si>
    <t>LWA-265</t>
  </si>
  <si>
    <t>LWA-266</t>
  </si>
  <si>
    <t>LWA-267</t>
  </si>
  <si>
    <t>LWA-268</t>
  </si>
  <si>
    <t>LWA-269</t>
  </si>
  <si>
    <t>LWA-270</t>
  </si>
  <si>
    <t>LWA-271</t>
  </si>
  <si>
    <t>LWA-272</t>
  </si>
  <si>
    <t>LWA-273</t>
  </si>
  <si>
    <t>LWA-274</t>
  </si>
  <si>
    <t>LWA-275</t>
  </si>
  <si>
    <t>LWA-276</t>
  </si>
  <si>
    <t>LWA-277</t>
  </si>
  <si>
    <t>LWA-278</t>
  </si>
  <si>
    <t>LWA-279</t>
  </si>
  <si>
    <t>LWA-280</t>
  </si>
  <si>
    <t>LWA-281</t>
  </si>
  <si>
    <t>LWA-282</t>
  </si>
  <si>
    <t>LWA-283</t>
  </si>
  <si>
    <t>LWA-284</t>
  </si>
  <si>
    <t>LWA-285</t>
  </si>
  <si>
    <t>LWA-286</t>
  </si>
  <si>
    <t>LWA-287</t>
  </si>
  <si>
    <t>0150</t>
  </si>
  <si>
    <t>0398</t>
  </si>
  <si>
    <t>LWA-288</t>
  </si>
  <si>
    <t>LWA-289</t>
  </si>
  <si>
    <t>LWA-290</t>
  </si>
  <si>
    <t>LWA-291</t>
  </si>
  <si>
    <t>LWA-292</t>
  </si>
  <si>
    <t>LWA-293</t>
  </si>
  <si>
    <t>LWA-294</t>
  </si>
  <si>
    <t>LWA-295</t>
  </si>
  <si>
    <t>LWA-296</t>
  </si>
  <si>
    <t>LWA-297</t>
  </si>
  <si>
    <t>LWA-298</t>
  </si>
  <si>
    <t>LWA-299</t>
  </si>
  <si>
    <t>0128</t>
  </si>
  <si>
    <t>0650</t>
  </si>
  <si>
    <t>LWA-300</t>
  </si>
  <si>
    <t>LWA-301</t>
  </si>
  <si>
    <t>LWA-302</t>
  </si>
  <si>
    <t>LWA-303</t>
  </si>
  <si>
    <t>LWA-304</t>
  </si>
  <si>
    <t>0605</t>
  </si>
  <si>
    <t>0662</t>
  </si>
  <si>
    <t>LWA-305</t>
  </si>
  <si>
    <t>LWA-306</t>
  </si>
  <si>
    <t>LWA-307</t>
  </si>
  <si>
    <t>LWA-308</t>
  </si>
  <si>
    <t>LWA-309</t>
  </si>
  <si>
    <t>LWA-310</t>
  </si>
  <si>
    <t>LWA-311</t>
  </si>
  <si>
    <t>LWA-312</t>
  </si>
  <si>
    <t>LWA-313</t>
  </si>
  <si>
    <t>LWA-314</t>
  </si>
  <si>
    <t>LWA-315</t>
  </si>
  <si>
    <t>LWA-316</t>
  </si>
  <si>
    <t>LWA-317</t>
  </si>
  <si>
    <t>LWA-318</t>
  </si>
  <si>
    <t>LWA-319</t>
  </si>
  <si>
    <t>LWA-320</t>
  </si>
  <si>
    <t>LWA-321</t>
  </si>
  <si>
    <t>LWA-322</t>
  </si>
  <si>
    <t>LWA-323</t>
  </si>
  <si>
    <t>LWA-324</t>
  </si>
  <si>
    <t>LWA-325</t>
  </si>
  <si>
    <t>LWA-326</t>
  </si>
  <si>
    <t>LWA-327</t>
  </si>
  <si>
    <t>LWA-328</t>
  </si>
  <si>
    <t>LWA-329</t>
  </si>
  <si>
    <t>LWA-330</t>
  </si>
  <si>
    <t>LWA-331</t>
  </si>
  <si>
    <t>LWA-332</t>
  </si>
  <si>
    <t>LWA-333</t>
  </si>
  <si>
    <t>LWA-334</t>
  </si>
  <si>
    <t>LWA-335</t>
  </si>
  <si>
    <t>LWA-336</t>
  </si>
  <si>
    <t>LWA-337</t>
  </si>
  <si>
    <t>LWA-338</t>
  </si>
  <si>
    <t>LWA-339</t>
  </si>
  <si>
    <t>LWA-340</t>
  </si>
  <si>
    <t>LWA-341</t>
  </si>
  <si>
    <t>LWA-342</t>
  </si>
  <si>
    <t>LWA-343</t>
  </si>
  <si>
    <t>LWA-344</t>
  </si>
  <si>
    <t>LWA-345</t>
  </si>
  <si>
    <t>0101</t>
  </si>
  <si>
    <t>LWA-346</t>
  </si>
  <si>
    <t>0697</t>
  </si>
  <si>
    <t>LWA-347</t>
  </si>
  <si>
    <t>LWA-348</t>
  </si>
  <si>
    <t>LWA-349</t>
  </si>
  <si>
    <t>LWA-350</t>
  </si>
  <si>
    <t>LWA-351</t>
  </si>
  <si>
    <t>LWA-352</t>
  </si>
  <si>
    <t>LWA-353</t>
  </si>
  <si>
    <t>LWA-354</t>
  </si>
  <si>
    <t>LWA-355</t>
  </si>
  <si>
    <t>LWA-356</t>
  </si>
  <si>
    <t>LWA-357</t>
  </si>
  <si>
    <t>LWA-358</t>
  </si>
  <si>
    <t>LWA-359</t>
  </si>
  <si>
    <t>LWA-360</t>
  </si>
  <si>
    <t>0634</t>
  </si>
  <si>
    <t>0677</t>
  </si>
  <si>
    <t>LWA-361</t>
  </si>
  <si>
    <t>0140</t>
  </si>
  <si>
    <t>0383</t>
  </si>
  <si>
    <t>LWA-362</t>
  </si>
  <si>
    <t>0179</t>
  </si>
  <si>
    <t>LWA-363</t>
  </si>
  <si>
    <t>0155</t>
  </si>
  <si>
    <t>0376</t>
  </si>
  <si>
    <t>LWA-364</t>
  </si>
  <si>
    <t>0159</t>
  </si>
  <si>
    <t>0372</t>
  </si>
  <si>
    <t>LWA-365</t>
  </si>
  <si>
    <t>40 meter feed</t>
  </si>
  <si>
    <t>LWA-366</t>
  </si>
  <si>
    <t>1372</t>
  </si>
  <si>
    <t>Demonstrator/Testbed by building 7</t>
  </si>
  <si>
    <t>Antenna</t>
  </si>
  <si>
    <t>lat, deg</t>
  </si>
  <si>
    <t>lon, deg</t>
  </si>
  <si>
    <t>HAE, m</t>
  </si>
  <si>
    <t>Pol</t>
  </si>
  <si>
    <t>Ana#</t>
  </si>
  <si>
    <t>Dig#</t>
  </si>
  <si>
    <t>A</t>
  </si>
  <si>
    <t>B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</si>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</sst>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rgb="FF000000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164" fontId="6" fillId="0" borderId="22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7" fillId="0" borderId="33" xfId="0" applyFont="1" applyBorder="1" applyAlignment="1" applyProtection="1">
      <alignment horizontal="center" vertical="center" wrapText="1"/>
      <protection locked="0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0" xfId="0" applyNumberFormat="1"/>
    <xf numFmtId="0" fontId="15" fillId="0" borderId="39" xfId="0" applyFont="1" applyBorder="1"/>
    <xf numFmtId="0" fontId="15" fillId="0" borderId="38" xfId="0" quotePrefix="1" applyFont="1" applyBorder="1"/>
    <xf numFmtId="0" fontId="15" fillId="9" borderId="28" xfId="0" applyFont="1" applyFill="1" applyBorder="1" applyAlignment="1">
      <alignment horizontal="center"/>
    </xf>
    <xf numFmtId="0" fontId="15" fillId="9" borderId="31" xfId="0" applyFont="1" applyFill="1" applyBorder="1" applyAlignment="1">
      <alignment horizontal="center"/>
    </xf>
    <xf numFmtId="0" fontId="15" fillId="9" borderId="31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8" xfId="0" quotePrefix="1" applyNumberFormat="1" applyFont="1" applyBorder="1"/>
    <xf numFmtId="165" fontId="15" fillId="9" borderId="31" xfId="0" applyNumberFormat="1" applyFont="1" applyFill="1" applyBorder="1" applyAlignment="1">
      <alignment horizontal="center"/>
    </xf>
    <xf numFmtId="165" fontId="15" fillId="0" borderId="38" xfId="0" quotePrefix="1" applyNumberFormat="1" applyFont="1" applyBorder="1"/>
    <xf numFmtId="165" fontId="0" fillId="0" borderId="0" xfId="0" applyNumberFormat="1"/>
    <xf numFmtId="2" fontId="15" fillId="9" borderId="31" xfId="0" applyNumberFormat="1" applyFont="1" applyFill="1" applyBorder="1" applyAlignment="1">
      <alignment horizontal="center"/>
    </xf>
    <xf numFmtId="2" fontId="0" fillId="0" borderId="0" xfId="0" applyNumberFormat="1"/>
    <xf numFmtId="2" fontId="15" fillId="0" borderId="39" xfId="0" quotePrefix="1" applyNumberFormat="1" applyFont="1" applyBorder="1" applyAlignment="1">
      <alignment horizontal="center"/>
    </xf>
    <xf numFmtId="0" fontId="15" fillId="0" borderId="38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5" fillId="0" borderId="38" xfId="0" applyFont="1" applyBorder="1"/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sheetPr>
    <tabColor theme="0" tint="-4.9989318521683403E-2"/>
  </sheetPr>
  <dimension ref="A1:AJ385"/>
  <sheetViews>
    <sheetView showGridLines="0" tabSelected="1" zoomScaleNormal="100" workbookViewId="0">
      <pane xSplit="2" ySplit="3" topLeftCell="C354" activePane="bottomRight" state="frozenSplit"/>
      <selection pane="bottomRight" activeCell="L365" sqref="L365"/>
      <selection pane="bottomLeft" activeCell="A7" sqref="A7"/>
      <selection pane="topRight" activeCell="H1" sqref="H1"/>
    </sheetView>
  </sheetViews>
  <sheetFormatPr defaultColWidth="9.140625" defaultRowHeight="15"/>
  <cols>
    <col min="1" max="1" width="3.85546875" style="6" customWidth="1"/>
    <col min="2" max="2" width="12.7109375" style="6" customWidth="1"/>
    <col min="3" max="3" width="10.28515625" style="6" customWidth="1"/>
    <col min="4" max="4" width="18.42578125" style="7" customWidth="1"/>
    <col min="5" max="5" width="18.140625" style="7" customWidth="1"/>
    <col min="6" max="6" width="12.42578125" style="7" customWidth="1"/>
    <col min="7" max="7" width="10.85546875" style="8" customWidth="1"/>
    <col min="8" max="8" width="10.5703125" style="8" customWidth="1"/>
    <col min="9" max="9" width="9.7109375" style="3" customWidth="1"/>
    <col min="10" max="10" width="9.5703125" style="3" customWidth="1"/>
    <col min="11" max="11" width="9.28515625" style="9" customWidth="1"/>
    <col min="12" max="12" width="9" style="9" customWidth="1"/>
    <col min="13" max="13" width="13" style="6" customWidth="1"/>
    <col min="14" max="14" width="12.5703125" style="6" customWidth="1"/>
    <col min="15" max="15" width="12.28515625" style="1" customWidth="1"/>
    <col min="16" max="16" width="11.42578125" style="1" customWidth="1"/>
    <col min="17" max="17" width="11.7109375" style="1" customWidth="1"/>
    <col min="18" max="18" width="11.5703125" style="1" customWidth="1"/>
    <col min="19" max="19" width="0.85546875" style="1" customWidth="1"/>
    <col min="20" max="20" width="11.7109375" style="1" customWidth="1"/>
    <col min="21" max="21" width="0.85546875" style="1" customWidth="1"/>
    <col min="22" max="22" width="9.140625" style="1" customWidth="1"/>
    <col min="23" max="23" width="9.28515625" style="1" customWidth="1"/>
    <col min="24" max="24" width="10.140625" style="1" customWidth="1"/>
    <col min="25" max="25" width="18.28515625" style="1" customWidth="1"/>
    <col min="26" max="26" width="17.42578125" style="1" customWidth="1"/>
    <col min="27" max="27" width="8.140625" style="1" customWidth="1"/>
    <col min="28" max="28" width="13.7109375" style="1" customWidth="1"/>
    <col min="29" max="29" width="13" style="1" customWidth="1"/>
    <col min="30" max="32" width="12.42578125" style="1" customWidth="1"/>
    <col min="33" max="33" width="58.28515625" style="6" customWidth="1"/>
    <col min="34" max="34" width="10" style="6" bestFit="1" customWidth="1"/>
    <col min="35" max="35" width="9.140625" style="6"/>
    <col min="36" max="36" width="14" style="6" bestFit="1" customWidth="1"/>
    <col min="37" max="16384" width="9.140625" style="6"/>
  </cols>
  <sheetData>
    <row r="1" spans="1:33" s="20" customFormat="1">
      <c r="A1" s="20" t="s">
        <v>0</v>
      </c>
      <c r="B1" s="20" t="s">
        <v>1</v>
      </c>
      <c r="C1" s="20" t="s">
        <v>1</v>
      </c>
      <c r="D1" s="21" t="s">
        <v>2</v>
      </c>
      <c r="E1" s="21" t="s">
        <v>2</v>
      </c>
      <c r="F1" s="21" t="s">
        <v>2</v>
      </c>
      <c r="G1" s="22" t="s">
        <v>2</v>
      </c>
      <c r="H1" s="22" t="s">
        <v>2</v>
      </c>
      <c r="I1" s="23" t="s">
        <v>2</v>
      </c>
      <c r="J1" s="23" t="s">
        <v>2</v>
      </c>
      <c r="K1" s="25" t="s">
        <v>1</v>
      </c>
      <c r="L1" s="25" t="s">
        <v>1</v>
      </c>
      <c r="M1" s="20" t="s">
        <v>2</v>
      </c>
      <c r="N1" s="20" t="s">
        <v>2</v>
      </c>
      <c r="O1" s="24" t="s">
        <v>1</v>
      </c>
      <c r="P1" s="24" t="s">
        <v>2</v>
      </c>
      <c r="Q1" s="24" t="s">
        <v>2</v>
      </c>
      <c r="R1" s="24" t="s">
        <v>1</v>
      </c>
      <c r="S1" s="24" t="s">
        <v>2</v>
      </c>
      <c r="T1" s="24" t="s">
        <v>1</v>
      </c>
      <c r="U1" s="24" t="s">
        <v>2</v>
      </c>
      <c r="V1" s="24" t="s">
        <v>1</v>
      </c>
      <c r="W1" s="24" t="s">
        <v>1</v>
      </c>
      <c r="X1" s="24" t="s">
        <v>1</v>
      </c>
      <c r="Y1" s="24" t="s">
        <v>2</v>
      </c>
      <c r="Z1" s="24" t="s">
        <v>2</v>
      </c>
      <c r="AA1" s="24" t="s">
        <v>1</v>
      </c>
      <c r="AB1" s="24" t="s">
        <v>1</v>
      </c>
      <c r="AC1" s="24" t="s">
        <v>1</v>
      </c>
      <c r="AD1" s="24"/>
      <c r="AE1" s="24"/>
      <c r="AF1" s="24"/>
    </row>
    <row r="2" spans="1:33" s="68" customFormat="1">
      <c r="A2" s="68" t="s">
        <v>3</v>
      </c>
      <c r="B2" s="68" t="s">
        <v>4</v>
      </c>
      <c r="C2" s="68" t="s">
        <v>5</v>
      </c>
      <c r="D2" s="69" t="s">
        <v>6</v>
      </c>
      <c r="E2" s="69" t="s">
        <v>7</v>
      </c>
      <c r="F2" s="69" t="s">
        <v>8</v>
      </c>
      <c r="G2" s="70" t="s">
        <v>9</v>
      </c>
      <c r="H2" s="70" t="s">
        <v>10</v>
      </c>
      <c r="I2" s="71" t="s">
        <v>11</v>
      </c>
      <c r="J2" s="71" t="s">
        <v>12</v>
      </c>
      <c r="K2" s="72" t="s">
        <v>13</v>
      </c>
      <c r="L2" s="72" t="s">
        <v>14</v>
      </c>
      <c r="M2" s="68" t="s">
        <v>15</v>
      </c>
      <c r="N2" s="68" t="s">
        <v>16</v>
      </c>
      <c r="O2" s="73" t="s">
        <v>17</v>
      </c>
      <c r="P2" s="73" t="s">
        <v>18</v>
      </c>
      <c r="Q2" s="73" t="s">
        <v>19</v>
      </c>
      <c r="R2" s="73" t="s">
        <v>20</v>
      </c>
      <c r="S2" s="73" t="s">
        <v>21</v>
      </c>
      <c r="T2" s="73" t="s">
        <v>22</v>
      </c>
      <c r="U2" s="73" t="s">
        <v>23</v>
      </c>
      <c r="V2" s="73" t="s">
        <v>24</v>
      </c>
      <c r="W2" s="73" t="s">
        <v>25</v>
      </c>
      <c r="X2" s="73" t="s">
        <v>26</v>
      </c>
      <c r="Y2" s="73" t="s">
        <v>27</v>
      </c>
      <c r="Z2" s="73" t="s">
        <v>28</v>
      </c>
      <c r="AA2" s="73" t="s">
        <v>29</v>
      </c>
      <c r="AB2" s="73" t="s">
        <v>30</v>
      </c>
      <c r="AC2" s="73" t="s">
        <v>31</v>
      </c>
      <c r="AD2" s="73" t="s">
        <v>32</v>
      </c>
      <c r="AE2" s="73" t="s">
        <v>33</v>
      </c>
      <c r="AF2" s="73" t="s">
        <v>34</v>
      </c>
      <c r="AG2" s="68" t="s">
        <v>35</v>
      </c>
    </row>
    <row r="3" spans="1:33" s="2" customFormat="1" ht="39" customHeight="1">
      <c r="A3" s="91" t="s">
        <v>36</v>
      </c>
      <c r="B3" s="19" t="s">
        <v>37</v>
      </c>
      <c r="C3" s="18" t="s">
        <v>38</v>
      </c>
      <c r="D3" s="47" t="s">
        <v>39</v>
      </c>
      <c r="E3" s="48" t="s">
        <v>40</v>
      </c>
      <c r="F3" s="49" t="s">
        <v>41</v>
      </c>
      <c r="G3" s="50" t="s">
        <v>42</v>
      </c>
      <c r="H3" s="51" t="s">
        <v>43</v>
      </c>
      <c r="I3" s="52" t="s">
        <v>44</v>
      </c>
      <c r="J3" s="53" t="s">
        <v>45</v>
      </c>
      <c r="K3" s="54" t="s">
        <v>46</v>
      </c>
      <c r="L3" s="54" t="s">
        <v>47</v>
      </c>
      <c r="M3" s="52" t="s">
        <v>48</v>
      </c>
      <c r="N3" s="53" t="s">
        <v>49</v>
      </c>
      <c r="O3" s="55" t="s">
        <v>50</v>
      </c>
      <c r="P3" s="56" t="s">
        <v>51</v>
      </c>
      <c r="Q3" s="56" t="s">
        <v>52</v>
      </c>
      <c r="R3" s="56" t="s">
        <v>53</v>
      </c>
      <c r="S3" s="57"/>
      <c r="T3" s="58" t="s">
        <v>54</v>
      </c>
      <c r="U3" s="57"/>
      <c r="V3" s="59" t="s">
        <v>55</v>
      </c>
      <c r="W3" s="56" t="s">
        <v>56</v>
      </c>
      <c r="X3" s="56" t="s">
        <v>57</v>
      </c>
      <c r="Y3" s="56" t="s">
        <v>58</v>
      </c>
      <c r="Z3" s="60" t="s">
        <v>59</v>
      </c>
      <c r="AA3" s="61" t="s">
        <v>60</v>
      </c>
      <c r="AB3" s="56" t="s">
        <v>61</v>
      </c>
      <c r="AC3" s="60" t="s">
        <v>62</v>
      </c>
      <c r="AD3" s="59" t="s">
        <v>63</v>
      </c>
      <c r="AE3" s="60" t="s">
        <v>64</v>
      </c>
      <c r="AF3" s="62" t="s">
        <v>65</v>
      </c>
      <c r="AG3" s="63" t="s">
        <v>66</v>
      </c>
    </row>
    <row r="4" spans="1:33" s="45" customFormat="1" ht="15.95" customHeight="1">
      <c r="A4" s="90"/>
      <c r="B4" s="87" t="s">
        <v>67</v>
      </c>
      <c r="C4" s="74" t="s">
        <v>68</v>
      </c>
      <c r="D4" s="74">
        <v>37.239777269999998</v>
      </c>
      <c r="E4" s="74">
        <v>-118.2816667</v>
      </c>
      <c r="F4" s="74" t="s">
        <v>68</v>
      </c>
      <c r="G4" s="75">
        <v>0</v>
      </c>
      <c r="H4" s="75">
        <v>0</v>
      </c>
      <c r="I4" s="67" t="s">
        <v>68</v>
      </c>
      <c r="J4" s="67" t="s">
        <v>68</v>
      </c>
      <c r="K4" s="99"/>
      <c r="L4" s="99"/>
      <c r="M4" s="67"/>
      <c r="N4" s="67"/>
      <c r="O4" s="67"/>
      <c r="P4" s="67" t="str">
        <f>_xlfn.XLOOKUP(O4,'ARX IDs'!B$3:B$47,'ARX IDs'!C$3:C$47,"")</f>
        <v/>
      </c>
      <c r="Q4" s="67"/>
      <c r="R4" s="67"/>
      <c r="S4" s="84"/>
      <c r="T4" s="79"/>
      <c r="U4" s="84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76" t="s">
        <v>69</v>
      </c>
    </row>
    <row r="5" spans="1:33" s="46" customFormat="1" ht="15.95" customHeight="1">
      <c r="A5" s="90"/>
      <c r="B5" s="87" t="s">
        <v>70</v>
      </c>
      <c r="C5" s="74" t="s">
        <v>71</v>
      </c>
      <c r="D5" s="74">
        <v>37.240452040000001</v>
      </c>
      <c r="E5" s="74">
        <v>-118.2809073</v>
      </c>
      <c r="F5" s="74">
        <v>1182.97</v>
      </c>
      <c r="G5" s="75">
        <v>67.38</v>
      </c>
      <c r="H5" s="75">
        <v>74.89</v>
      </c>
      <c r="I5" s="85" t="s">
        <v>72</v>
      </c>
      <c r="J5" s="85" t="s">
        <v>72</v>
      </c>
      <c r="K5" s="99" t="s">
        <v>73</v>
      </c>
      <c r="L5" s="99" t="s">
        <v>74</v>
      </c>
      <c r="M5" s="85" t="s">
        <v>75</v>
      </c>
      <c r="N5" s="85" t="s">
        <v>75</v>
      </c>
      <c r="O5" s="67">
        <v>15</v>
      </c>
      <c r="P5" s="67">
        <v>40</v>
      </c>
      <c r="Q5" s="67">
        <f t="shared" ref="Q5:Q42" si="0">O5</f>
        <v>15</v>
      </c>
      <c r="R5" s="67">
        <v>3</v>
      </c>
      <c r="S5" s="84">
        <f t="shared" ref="S5:S36" si="1">100 * $Q5 + R5</f>
        <v>1503</v>
      </c>
      <c r="T5" s="80">
        <v>4</v>
      </c>
      <c r="U5" s="84">
        <f t="shared" ref="U5:U68" si="2">100 * $Q5 + T5</f>
        <v>1504</v>
      </c>
      <c r="V5" s="67">
        <f>_xlfn.XLOOKUP(X5,'SNAP2 IDs'!C$3:C$15,'SNAP2 IDs'!B$3:B$15,"")</f>
        <v>10</v>
      </c>
      <c r="W5" s="67">
        <f>_xlfn.XLOOKUP($V5, 'SNAP2 IDs'!$B$3:$B$15,'SNAP2 IDs'!D$3:D$15, "Lookup err")</f>
        <v>1</v>
      </c>
      <c r="X5" s="67">
        <v>3</v>
      </c>
      <c r="Y5" s="67" t="str">
        <f>_xlfn.XLOOKUP($V5, 'SNAP2 IDs'!$B$3:$B$15,'SNAP2 IDs'!E$3:E$15, "Lookup err")</f>
        <v>02:00:a6:4e:e4:6f</v>
      </c>
      <c r="Z5" s="67" t="str">
        <f>_xlfn.XLOOKUP($V5, 'SNAP2 IDs'!$B$3:$B$15,'SNAP2 IDs'!F$3:F$15, "Lookup err")</f>
        <v>snap03.sas.pvt</v>
      </c>
      <c r="AA5" s="67">
        <v>0</v>
      </c>
      <c r="AB5" s="67">
        <v>0</v>
      </c>
      <c r="AC5" s="67">
        <v>1</v>
      </c>
      <c r="AD5" s="67">
        <f t="shared" ref="AD5:AD42" si="3">_xlfn.BITXOR(AB5,2) + 32*AA5</f>
        <v>2</v>
      </c>
      <c r="AE5" s="67">
        <f t="shared" ref="AE5:AE42" si="4">_xlfn.BITXOR(AC5,2) + 32*AA5</f>
        <v>3</v>
      </c>
      <c r="AF5" s="67">
        <f t="shared" ref="AF5:AF42" si="5">32*(X5-1) + (AD5/2)</f>
        <v>65</v>
      </c>
      <c r="AG5" s="76" t="s">
        <v>76</v>
      </c>
    </row>
    <row r="6" spans="1:33" s="45" customFormat="1" ht="15.95" customHeight="1">
      <c r="A6" s="90"/>
      <c r="B6" s="87" t="s">
        <v>77</v>
      </c>
      <c r="C6" s="74" t="s">
        <v>71</v>
      </c>
      <c r="D6" s="74">
        <v>37.24036564</v>
      </c>
      <c r="E6" s="74">
        <v>-118.28094359000001</v>
      </c>
      <c r="F6" s="74">
        <v>1182.73</v>
      </c>
      <c r="G6" s="75">
        <v>64.16</v>
      </c>
      <c r="H6" s="75">
        <v>65.3</v>
      </c>
      <c r="I6" s="85" t="s">
        <v>72</v>
      </c>
      <c r="J6" s="85" t="s">
        <v>72</v>
      </c>
      <c r="K6" s="99" t="s">
        <v>78</v>
      </c>
      <c r="L6" s="99" t="s">
        <v>79</v>
      </c>
      <c r="M6" s="85" t="s">
        <v>75</v>
      </c>
      <c r="N6" s="85" t="s">
        <v>75</v>
      </c>
      <c r="O6" s="67">
        <v>15</v>
      </c>
      <c r="P6" s="67">
        <v>40</v>
      </c>
      <c r="Q6" s="67">
        <f t="shared" si="0"/>
        <v>15</v>
      </c>
      <c r="R6" s="67">
        <v>5</v>
      </c>
      <c r="S6" s="84">
        <f t="shared" si="1"/>
        <v>1505</v>
      </c>
      <c r="T6" s="80">
        <v>6</v>
      </c>
      <c r="U6" s="84">
        <f t="shared" si="2"/>
        <v>1506</v>
      </c>
      <c r="V6" s="67">
        <f>_xlfn.XLOOKUP(X6,'SNAP2 IDs'!C$3:C$15,'SNAP2 IDs'!B$3:B$15,"")</f>
        <v>10</v>
      </c>
      <c r="W6" s="67">
        <f>_xlfn.XLOOKUP($V6, 'SNAP2 IDs'!$B$3:$B$15,'SNAP2 IDs'!D$3:D$15, "Lookup err")</f>
        <v>1</v>
      </c>
      <c r="X6" s="67">
        <v>3</v>
      </c>
      <c r="Y6" s="67" t="str">
        <f>_xlfn.XLOOKUP($V6, 'SNAP2 IDs'!$B$3:$B$15,'SNAP2 IDs'!E$3:E$15, "Lookup err")</f>
        <v>02:00:a6:4e:e4:6f</v>
      </c>
      <c r="Z6" s="67" t="str">
        <f>_xlfn.XLOOKUP($V6, 'SNAP2 IDs'!$B$3:$B$15,'SNAP2 IDs'!F$3:F$15, "Lookup err")</f>
        <v>snap03.sas.pvt</v>
      </c>
      <c r="AA6" s="67">
        <v>0</v>
      </c>
      <c r="AB6" s="67">
        <v>2</v>
      </c>
      <c r="AC6" s="67">
        <v>3</v>
      </c>
      <c r="AD6" s="67">
        <f t="shared" si="3"/>
        <v>0</v>
      </c>
      <c r="AE6" s="67">
        <f t="shared" si="4"/>
        <v>1</v>
      </c>
      <c r="AF6" s="67">
        <f t="shared" si="5"/>
        <v>64</v>
      </c>
      <c r="AG6" s="76" t="s">
        <v>76</v>
      </c>
    </row>
    <row r="7" spans="1:33" s="45" customFormat="1" ht="15.95" customHeight="1">
      <c r="A7" s="90"/>
      <c r="B7" s="87" t="s">
        <v>80</v>
      </c>
      <c r="C7" s="74" t="s">
        <v>71</v>
      </c>
      <c r="D7" s="74">
        <v>37.240333579999998</v>
      </c>
      <c r="E7" s="74">
        <v>-118.28083053</v>
      </c>
      <c r="F7" s="74">
        <v>1183.28</v>
      </c>
      <c r="G7" s="75">
        <v>74.19</v>
      </c>
      <c r="H7" s="75">
        <v>61.74</v>
      </c>
      <c r="I7" s="85" t="s">
        <v>72</v>
      </c>
      <c r="J7" s="85" t="s">
        <v>72</v>
      </c>
      <c r="K7" s="99" t="s">
        <v>81</v>
      </c>
      <c r="L7" s="99" t="s">
        <v>82</v>
      </c>
      <c r="M7" s="85" t="s">
        <v>75</v>
      </c>
      <c r="N7" s="85" t="s">
        <v>75</v>
      </c>
      <c r="O7" s="67">
        <v>15</v>
      </c>
      <c r="P7" s="67">
        <v>40</v>
      </c>
      <c r="Q7" s="67">
        <f t="shared" si="0"/>
        <v>15</v>
      </c>
      <c r="R7" s="67">
        <v>7</v>
      </c>
      <c r="S7" s="84">
        <f t="shared" si="1"/>
        <v>1507</v>
      </c>
      <c r="T7" s="80">
        <v>8</v>
      </c>
      <c r="U7" s="84">
        <f t="shared" si="2"/>
        <v>1508</v>
      </c>
      <c r="V7" s="67">
        <f>_xlfn.XLOOKUP(X7,'SNAP2 IDs'!C$3:C$15,'SNAP2 IDs'!B$3:B$15,"")</f>
        <v>10</v>
      </c>
      <c r="W7" s="67">
        <f>_xlfn.XLOOKUP($V7, 'SNAP2 IDs'!$B$3:$B$15,'SNAP2 IDs'!D$3:D$15, "Lookup err")</f>
        <v>1</v>
      </c>
      <c r="X7" s="67">
        <v>3</v>
      </c>
      <c r="Y7" s="67" t="str">
        <f>_xlfn.XLOOKUP($V7, 'SNAP2 IDs'!$B$3:$B$15,'SNAP2 IDs'!E$3:E$15, "Lookup err")</f>
        <v>02:00:a6:4e:e4:6f</v>
      </c>
      <c r="Z7" s="67" t="str">
        <f>_xlfn.XLOOKUP($V7, 'SNAP2 IDs'!$B$3:$B$15,'SNAP2 IDs'!F$3:F$15, "Lookup err")</f>
        <v>snap03.sas.pvt</v>
      </c>
      <c r="AA7" s="67">
        <v>0</v>
      </c>
      <c r="AB7" s="67">
        <v>4</v>
      </c>
      <c r="AC7" s="67">
        <v>5</v>
      </c>
      <c r="AD7" s="67">
        <f t="shared" si="3"/>
        <v>6</v>
      </c>
      <c r="AE7" s="67">
        <f t="shared" si="4"/>
        <v>7</v>
      </c>
      <c r="AF7" s="67">
        <f t="shared" si="5"/>
        <v>67</v>
      </c>
      <c r="AG7" s="76" t="s">
        <v>76</v>
      </c>
    </row>
    <row r="8" spans="1:33" s="45" customFormat="1" ht="15.95" customHeight="1">
      <c r="A8" s="90"/>
      <c r="B8" s="87" t="s">
        <v>83</v>
      </c>
      <c r="C8" s="74" t="s">
        <v>71</v>
      </c>
      <c r="D8" s="74">
        <v>37.240201020000001</v>
      </c>
      <c r="E8" s="74">
        <v>-118.28095827999999</v>
      </c>
      <c r="F8" s="74">
        <v>1182.8</v>
      </c>
      <c r="G8" s="75">
        <v>62.86</v>
      </c>
      <c r="H8" s="75">
        <v>47.03</v>
      </c>
      <c r="I8" s="85" t="s">
        <v>72</v>
      </c>
      <c r="J8" s="85" t="s">
        <v>72</v>
      </c>
      <c r="K8" s="99" t="s">
        <v>84</v>
      </c>
      <c r="L8" s="99" t="s">
        <v>85</v>
      </c>
      <c r="M8" s="85" t="s">
        <v>75</v>
      </c>
      <c r="N8" s="85" t="s">
        <v>75</v>
      </c>
      <c r="O8" s="67">
        <v>15</v>
      </c>
      <c r="P8" s="67">
        <v>40</v>
      </c>
      <c r="Q8" s="67">
        <f t="shared" si="0"/>
        <v>15</v>
      </c>
      <c r="R8" s="67">
        <v>9</v>
      </c>
      <c r="S8" s="84">
        <f t="shared" si="1"/>
        <v>1509</v>
      </c>
      <c r="T8" s="80">
        <v>10</v>
      </c>
      <c r="U8" s="84">
        <f t="shared" si="2"/>
        <v>1510</v>
      </c>
      <c r="V8" s="67">
        <f>_xlfn.XLOOKUP(X8,'SNAP2 IDs'!C$3:C$15,'SNAP2 IDs'!B$3:B$15,"")</f>
        <v>10</v>
      </c>
      <c r="W8" s="67">
        <f>_xlfn.XLOOKUP($V8, 'SNAP2 IDs'!$B$3:$B$15,'SNAP2 IDs'!D$3:D$15, "Lookup err")</f>
        <v>1</v>
      </c>
      <c r="X8" s="67">
        <v>3</v>
      </c>
      <c r="Y8" s="67" t="str">
        <f>_xlfn.XLOOKUP($V8, 'SNAP2 IDs'!$B$3:$B$15,'SNAP2 IDs'!E$3:E$15, "Lookup err")</f>
        <v>02:00:a6:4e:e4:6f</v>
      </c>
      <c r="Z8" s="67" t="str">
        <f>_xlfn.XLOOKUP($V8, 'SNAP2 IDs'!$B$3:$B$15,'SNAP2 IDs'!F$3:F$15, "Lookup err")</f>
        <v>snap03.sas.pvt</v>
      </c>
      <c r="AA8" s="67">
        <v>0</v>
      </c>
      <c r="AB8" s="67">
        <v>6</v>
      </c>
      <c r="AC8" s="67">
        <v>7</v>
      </c>
      <c r="AD8" s="67">
        <f t="shared" si="3"/>
        <v>4</v>
      </c>
      <c r="AE8" s="67">
        <f t="shared" si="4"/>
        <v>5</v>
      </c>
      <c r="AF8" s="67">
        <f t="shared" si="5"/>
        <v>66</v>
      </c>
      <c r="AG8" s="76" t="s">
        <v>76</v>
      </c>
    </row>
    <row r="9" spans="1:33" s="45" customFormat="1" ht="15.95" customHeight="1">
      <c r="A9" s="90"/>
      <c r="B9" s="87" t="s">
        <v>86</v>
      </c>
      <c r="C9" s="74" t="s">
        <v>71</v>
      </c>
      <c r="D9" s="74">
        <v>37.240160269999997</v>
      </c>
      <c r="E9" s="74">
        <v>-118.28072108000001</v>
      </c>
      <c r="F9" s="74">
        <v>1183.1400000000001</v>
      </c>
      <c r="G9" s="75">
        <v>83.91</v>
      </c>
      <c r="H9" s="75">
        <v>42.51</v>
      </c>
      <c r="I9" s="85" t="s">
        <v>72</v>
      </c>
      <c r="J9" s="85" t="s">
        <v>72</v>
      </c>
      <c r="K9" s="99" t="s">
        <v>87</v>
      </c>
      <c r="L9" s="99" t="s">
        <v>88</v>
      </c>
      <c r="M9" s="85" t="s">
        <v>75</v>
      </c>
      <c r="N9" s="85" t="s">
        <v>75</v>
      </c>
      <c r="O9" s="67">
        <v>15</v>
      </c>
      <c r="P9" s="67">
        <v>40</v>
      </c>
      <c r="Q9" s="67">
        <f t="shared" si="0"/>
        <v>15</v>
      </c>
      <c r="R9" s="67">
        <v>11</v>
      </c>
      <c r="S9" s="84">
        <f t="shared" si="1"/>
        <v>1511</v>
      </c>
      <c r="T9" s="80">
        <v>12</v>
      </c>
      <c r="U9" s="84">
        <f t="shared" si="2"/>
        <v>1512</v>
      </c>
      <c r="V9" s="67">
        <f>_xlfn.XLOOKUP(X9,'SNAP2 IDs'!C$3:C$15,'SNAP2 IDs'!B$3:B$15,"")</f>
        <v>10</v>
      </c>
      <c r="W9" s="67">
        <f>_xlfn.XLOOKUP($V9, 'SNAP2 IDs'!$B$3:$B$15,'SNAP2 IDs'!D$3:D$15, "Lookup err")</f>
        <v>1</v>
      </c>
      <c r="X9" s="67">
        <v>3</v>
      </c>
      <c r="Y9" s="67" t="str">
        <f>_xlfn.XLOOKUP($V9, 'SNAP2 IDs'!$B$3:$B$15,'SNAP2 IDs'!E$3:E$15, "Lookup err")</f>
        <v>02:00:a6:4e:e4:6f</v>
      </c>
      <c r="Z9" s="67" t="str">
        <f>_xlfn.XLOOKUP($V9, 'SNAP2 IDs'!$B$3:$B$15,'SNAP2 IDs'!F$3:F$15, "Lookup err")</f>
        <v>snap03.sas.pvt</v>
      </c>
      <c r="AA9" s="67">
        <v>0</v>
      </c>
      <c r="AB9" s="67">
        <v>8</v>
      </c>
      <c r="AC9" s="67">
        <v>9</v>
      </c>
      <c r="AD9" s="67">
        <f t="shared" si="3"/>
        <v>10</v>
      </c>
      <c r="AE9" s="67">
        <f t="shared" si="4"/>
        <v>11</v>
      </c>
      <c r="AF9" s="67">
        <f t="shared" si="5"/>
        <v>69</v>
      </c>
      <c r="AG9" s="76" t="s">
        <v>89</v>
      </c>
    </row>
    <row r="10" spans="1:33" s="45" customFormat="1" ht="15.95" customHeight="1">
      <c r="A10" s="90"/>
      <c r="B10" s="87" t="s">
        <v>90</v>
      </c>
      <c r="C10" s="74" t="s">
        <v>71</v>
      </c>
      <c r="D10" s="74">
        <v>37.24010766</v>
      </c>
      <c r="E10" s="74">
        <v>-118.28086951</v>
      </c>
      <c r="F10" s="74">
        <v>1182.8800000000001</v>
      </c>
      <c r="G10" s="75">
        <v>70.739999999999995</v>
      </c>
      <c r="H10" s="75">
        <v>36.67</v>
      </c>
      <c r="I10" s="85" t="s">
        <v>72</v>
      </c>
      <c r="J10" s="85" t="s">
        <v>72</v>
      </c>
      <c r="K10" s="99" t="s">
        <v>91</v>
      </c>
      <c r="L10" s="99" t="s">
        <v>92</v>
      </c>
      <c r="M10" s="85" t="s">
        <v>75</v>
      </c>
      <c r="N10" s="85" t="s">
        <v>75</v>
      </c>
      <c r="O10" s="67">
        <v>15</v>
      </c>
      <c r="P10" s="67">
        <v>40</v>
      </c>
      <c r="Q10" s="67">
        <f t="shared" si="0"/>
        <v>15</v>
      </c>
      <c r="R10" s="67">
        <v>13</v>
      </c>
      <c r="S10" s="84">
        <f t="shared" si="1"/>
        <v>1513</v>
      </c>
      <c r="T10" s="80">
        <v>14</v>
      </c>
      <c r="U10" s="84">
        <f t="shared" si="2"/>
        <v>1514</v>
      </c>
      <c r="V10" s="67">
        <f>_xlfn.XLOOKUP(X10,'SNAP2 IDs'!C$3:C$15,'SNAP2 IDs'!B$3:B$15,"")</f>
        <v>10</v>
      </c>
      <c r="W10" s="67">
        <f>_xlfn.XLOOKUP($V10, 'SNAP2 IDs'!$B$3:$B$15,'SNAP2 IDs'!D$3:D$15, "Lookup err")</f>
        <v>1</v>
      </c>
      <c r="X10" s="67">
        <v>3</v>
      </c>
      <c r="Y10" s="67" t="str">
        <f>_xlfn.XLOOKUP($V10, 'SNAP2 IDs'!$B$3:$B$15,'SNAP2 IDs'!E$3:E$15, "Lookup err")</f>
        <v>02:00:a6:4e:e4:6f</v>
      </c>
      <c r="Z10" s="67" t="str">
        <f>_xlfn.XLOOKUP($V10, 'SNAP2 IDs'!$B$3:$B$15,'SNAP2 IDs'!F$3:F$15, "Lookup err")</f>
        <v>snap03.sas.pvt</v>
      </c>
      <c r="AA10" s="67">
        <v>0</v>
      </c>
      <c r="AB10" s="67">
        <v>10</v>
      </c>
      <c r="AC10" s="67">
        <v>11</v>
      </c>
      <c r="AD10" s="67">
        <f t="shared" si="3"/>
        <v>8</v>
      </c>
      <c r="AE10" s="67">
        <f t="shared" si="4"/>
        <v>9</v>
      </c>
      <c r="AF10" s="67">
        <f t="shared" si="5"/>
        <v>68</v>
      </c>
      <c r="AG10" s="76" t="s">
        <v>76</v>
      </c>
    </row>
    <row r="11" spans="1:33" s="45" customFormat="1" ht="15.95" customHeight="1">
      <c r="A11" s="90"/>
      <c r="B11" s="87" t="s">
        <v>93</v>
      </c>
      <c r="C11" s="74" t="s">
        <v>71</v>
      </c>
      <c r="D11" s="74">
        <v>37.240100830000003</v>
      </c>
      <c r="E11" s="74">
        <v>-118.28063763999999</v>
      </c>
      <c r="F11" s="74">
        <v>1183.1300000000001</v>
      </c>
      <c r="G11" s="75">
        <v>91.31</v>
      </c>
      <c r="H11" s="75">
        <v>35.909999999999997</v>
      </c>
      <c r="I11" s="85" t="s">
        <v>72</v>
      </c>
      <c r="J11" s="85" t="s">
        <v>72</v>
      </c>
      <c r="K11" s="99" t="s">
        <v>94</v>
      </c>
      <c r="L11" s="99" t="s">
        <v>95</v>
      </c>
      <c r="M11" s="85" t="s">
        <v>75</v>
      </c>
      <c r="N11" s="85" t="s">
        <v>75</v>
      </c>
      <c r="O11" s="67">
        <v>15</v>
      </c>
      <c r="P11" s="67">
        <v>40</v>
      </c>
      <c r="Q11" s="67">
        <f t="shared" si="0"/>
        <v>15</v>
      </c>
      <c r="R11" s="67">
        <v>15</v>
      </c>
      <c r="S11" s="84">
        <f t="shared" si="1"/>
        <v>1515</v>
      </c>
      <c r="T11" s="80">
        <v>16</v>
      </c>
      <c r="U11" s="84">
        <f t="shared" si="2"/>
        <v>1516</v>
      </c>
      <c r="V11" s="67">
        <f>_xlfn.XLOOKUP(X11,'SNAP2 IDs'!C$3:C$15,'SNAP2 IDs'!B$3:B$15,"")</f>
        <v>10</v>
      </c>
      <c r="W11" s="67">
        <f>_xlfn.XLOOKUP($V11, 'SNAP2 IDs'!$B$3:$B$15,'SNAP2 IDs'!D$3:D$15, "Lookup err")</f>
        <v>1</v>
      </c>
      <c r="X11" s="67">
        <v>3</v>
      </c>
      <c r="Y11" s="67" t="str">
        <f>_xlfn.XLOOKUP($V11, 'SNAP2 IDs'!$B$3:$B$15,'SNAP2 IDs'!E$3:E$15, "Lookup err")</f>
        <v>02:00:a6:4e:e4:6f</v>
      </c>
      <c r="Z11" s="67" t="str">
        <f>_xlfn.XLOOKUP($V11, 'SNAP2 IDs'!$B$3:$B$15,'SNAP2 IDs'!F$3:F$15, "Lookup err")</f>
        <v>snap03.sas.pvt</v>
      </c>
      <c r="AA11" s="67">
        <v>0</v>
      </c>
      <c r="AB11" s="67">
        <v>12</v>
      </c>
      <c r="AC11" s="67">
        <v>13</v>
      </c>
      <c r="AD11" s="67">
        <f t="shared" si="3"/>
        <v>14</v>
      </c>
      <c r="AE11" s="67">
        <f t="shared" si="4"/>
        <v>15</v>
      </c>
      <c r="AF11" s="67">
        <f t="shared" si="5"/>
        <v>71</v>
      </c>
      <c r="AG11" s="76" t="s">
        <v>76</v>
      </c>
    </row>
    <row r="12" spans="1:33" s="45" customFormat="1" ht="15.95" customHeight="1">
      <c r="A12" s="90"/>
      <c r="B12" s="87" t="s">
        <v>96</v>
      </c>
      <c r="C12" s="74" t="s">
        <v>71</v>
      </c>
      <c r="D12" s="74">
        <v>37.24005932</v>
      </c>
      <c r="E12" s="74">
        <v>-118.28086393</v>
      </c>
      <c r="F12" s="74">
        <v>1182.76</v>
      </c>
      <c r="G12" s="75">
        <v>71.23</v>
      </c>
      <c r="H12" s="75">
        <v>31.3</v>
      </c>
      <c r="I12" s="85" t="s">
        <v>72</v>
      </c>
      <c r="J12" s="85" t="s">
        <v>72</v>
      </c>
      <c r="K12" s="99" t="s">
        <v>97</v>
      </c>
      <c r="L12" s="99" t="s">
        <v>98</v>
      </c>
      <c r="M12" s="85" t="s">
        <v>75</v>
      </c>
      <c r="N12" s="85" t="s">
        <v>75</v>
      </c>
      <c r="O12" s="67">
        <v>16</v>
      </c>
      <c r="P12" s="67">
        <v>39</v>
      </c>
      <c r="Q12" s="67">
        <f t="shared" si="0"/>
        <v>16</v>
      </c>
      <c r="R12" s="67">
        <v>7</v>
      </c>
      <c r="S12" s="84">
        <f t="shared" si="1"/>
        <v>1607</v>
      </c>
      <c r="T12" s="80">
        <v>8</v>
      </c>
      <c r="U12" s="84">
        <f t="shared" si="2"/>
        <v>1608</v>
      </c>
      <c r="V12" s="67">
        <f>_xlfn.XLOOKUP(X12,'SNAP2 IDs'!C$3:C$15,'SNAP2 IDs'!B$3:B$15,"")</f>
        <v>10</v>
      </c>
      <c r="W12" s="67">
        <f>_xlfn.XLOOKUP($V12, 'SNAP2 IDs'!$B$3:$B$15,'SNAP2 IDs'!D$3:D$15, "Lookup err")</f>
        <v>1</v>
      </c>
      <c r="X12" s="67">
        <v>3</v>
      </c>
      <c r="Y12" s="67" t="str">
        <f>_xlfn.XLOOKUP($V12, 'SNAP2 IDs'!$B$3:$B$15,'SNAP2 IDs'!E$3:E$15, "Lookup err")</f>
        <v>02:00:a6:4e:e4:6f</v>
      </c>
      <c r="Z12" s="67" t="str">
        <f>_xlfn.XLOOKUP($V12, 'SNAP2 IDs'!$B$3:$B$15,'SNAP2 IDs'!F$3:F$15, "Lookup err")</f>
        <v>snap03.sas.pvt</v>
      </c>
      <c r="AA12" s="67">
        <v>0</v>
      </c>
      <c r="AB12" s="67">
        <v>20</v>
      </c>
      <c r="AC12" s="67">
        <v>21</v>
      </c>
      <c r="AD12" s="67">
        <f t="shared" si="3"/>
        <v>22</v>
      </c>
      <c r="AE12" s="67">
        <f t="shared" si="4"/>
        <v>23</v>
      </c>
      <c r="AF12" s="67">
        <f t="shared" si="5"/>
        <v>75</v>
      </c>
      <c r="AG12" s="76" t="s">
        <v>76</v>
      </c>
    </row>
    <row r="13" spans="1:33" s="45" customFormat="1" ht="15.95" customHeight="1">
      <c r="A13" s="90"/>
      <c r="B13" s="87" t="s">
        <v>99</v>
      </c>
      <c r="C13" s="74" t="s">
        <v>71</v>
      </c>
      <c r="D13" s="74">
        <v>37.239993230000003</v>
      </c>
      <c r="E13" s="74">
        <v>-118.28087696</v>
      </c>
      <c r="F13" s="74">
        <v>1182.6300000000001</v>
      </c>
      <c r="G13" s="75">
        <v>70.069999999999993</v>
      </c>
      <c r="H13" s="75">
        <v>23.97</v>
      </c>
      <c r="I13" s="85" t="s">
        <v>72</v>
      </c>
      <c r="J13" s="85" t="s">
        <v>72</v>
      </c>
      <c r="K13" s="99" t="s">
        <v>100</v>
      </c>
      <c r="L13" s="99" t="s">
        <v>101</v>
      </c>
      <c r="M13" s="85" t="s">
        <v>75</v>
      </c>
      <c r="N13" s="85" t="s">
        <v>75</v>
      </c>
      <c r="O13" s="67">
        <v>16</v>
      </c>
      <c r="P13" s="67">
        <v>39</v>
      </c>
      <c r="Q13" s="67">
        <f t="shared" si="0"/>
        <v>16</v>
      </c>
      <c r="R13" s="67">
        <v>1</v>
      </c>
      <c r="S13" s="84">
        <f t="shared" si="1"/>
        <v>1601</v>
      </c>
      <c r="T13" s="80">
        <v>2</v>
      </c>
      <c r="U13" s="84">
        <f t="shared" si="2"/>
        <v>1602</v>
      </c>
      <c r="V13" s="67">
        <f>_xlfn.XLOOKUP(X13,'SNAP2 IDs'!C$3:C$15,'SNAP2 IDs'!B$3:B$15,"")</f>
        <v>10</v>
      </c>
      <c r="W13" s="67">
        <f>_xlfn.XLOOKUP($V13, 'SNAP2 IDs'!$B$3:$B$15,'SNAP2 IDs'!D$3:D$15, "Lookup err")</f>
        <v>1</v>
      </c>
      <c r="X13" s="67">
        <v>3</v>
      </c>
      <c r="Y13" s="67" t="str">
        <f>_xlfn.XLOOKUP($V13, 'SNAP2 IDs'!$B$3:$B$15,'SNAP2 IDs'!E$3:E$15, "Lookup err")</f>
        <v>02:00:a6:4e:e4:6f</v>
      </c>
      <c r="Z13" s="67" t="str">
        <f>_xlfn.XLOOKUP($V13, 'SNAP2 IDs'!$B$3:$B$15,'SNAP2 IDs'!F$3:F$15, "Lookup err")</f>
        <v>snap03.sas.pvt</v>
      </c>
      <c r="AA13" s="67">
        <v>0</v>
      </c>
      <c r="AB13" s="67">
        <v>14</v>
      </c>
      <c r="AC13" s="67">
        <v>15</v>
      </c>
      <c r="AD13" s="67">
        <f t="shared" si="3"/>
        <v>12</v>
      </c>
      <c r="AE13" s="67">
        <f t="shared" si="4"/>
        <v>13</v>
      </c>
      <c r="AF13" s="67">
        <f t="shared" si="5"/>
        <v>70</v>
      </c>
      <c r="AG13" s="76" t="s">
        <v>76</v>
      </c>
    </row>
    <row r="14" spans="1:33" s="45" customFormat="1" ht="15.95" customHeight="1">
      <c r="A14" s="90"/>
      <c r="B14" s="87" t="s">
        <v>102</v>
      </c>
      <c r="C14" s="74" t="s">
        <v>71</v>
      </c>
      <c r="D14" s="74">
        <v>37.239972459999997</v>
      </c>
      <c r="E14" s="74">
        <v>-118.2809784</v>
      </c>
      <c r="F14" s="74">
        <v>1182.6300000000001</v>
      </c>
      <c r="G14" s="75">
        <v>61.07</v>
      </c>
      <c r="H14" s="75">
        <v>21.66</v>
      </c>
      <c r="I14" s="85" t="s">
        <v>72</v>
      </c>
      <c r="J14" s="85" t="s">
        <v>72</v>
      </c>
      <c r="K14" s="99" t="s">
        <v>103</v>
      </c>
      <c r="L14" s="99" t="s">
        <v>104</v>
      </c>
      <c r="M14" s="85" t="s">
        <v>75</v>
      </c>
      <c r="N14" s="85" t="s">
        <v>75</v>
      </c>
      <c r="O14" s="67">
        <v>16</v>
      </c>
      <c r="P14" s="67">
        <v>39</v>
      </c>
      <c r="Q14" s="67">
        <f t="shared" si="0"/>
        <v>16</v>
      </c>
      <c r="R14" s="67">
        <v>3</v>
      </c>
      <c r="S14" s="84">
        <f t="shared" si="1"/>
        <v>1603</v>
      </c>
      <c r="T14" s="80">
        <v>4</v>
      </c>
      <c r="U14" s="84">
        <f t="shared" si="2"/>
        <v>1604</v>
      </c>
      <c r="V14" s="67">
        <f>_xlfn.XLOOKUP(X14,'SNAP2 IDs'!C$3:C$15,'SNAP2 IDs'!B$3:B$15,"")</f>
        <v>10</v>
      </c>
      <c r="W14" s="67">
        <f>_xlfn.XLOOKUP($V14, 'SNAP2 IDs'!$B$3:$B$15,'SNAP2 IDs'!D$3:D$15, "Lookup err")</f>
        <v>1</v>
      </c>
      <c r="X14" s="67">
        <v>3</v>
      </c>
      <c r="Y14" s="67" t="str">
        <f>_xlfn.XLOOKUP($V14, 'SNAP2 IDs'!$B$3:$B$15,'SNAP2 IDs'!E$3:E$15, "Lookup err")</f>
        <v>02:00:a6:4e:e4:6f</v>
      </c>
      <c r="Z14" s="67" t="str">
        <f>_xlfn.XLOOKUP($V14, 'SNAP2 IDs'!$B$3:$B$15,'SNAP2 IDs'!F$3:F$15, "Lookup err")</f>
        <v>snap03.sas.pvt</v>
      </c>
      <c r="AA14" s="67">
        <v>0</v>
      </c>
      <c r="AB14" s="67">
        <v>16</v>
      </c>
      <c r="AC14" s="67">
        <v>17</v>
      </c>
      <c r="AD14" s="67">
        <f t="shared" si="3"/>
        <v>18</v>
      </c>
      <c r="AE14" s="67">
        <f t="shared" si="4"/>
        <v>19</v>
      </c>
      <c r="AF14" s="67">
        <f t="shared" si="5"/>
        <v>73</v>
      </c>
      <c r="AG14" s="76" t="s">
        <v>105</v>
      </c>
    </row>
    <row r="15" spans="1:33" s="45" customFormat="1" ht="15.95" customHeight="1">
      <c r="A15" s="90"/>
      <c r="B15" s="87" t="s">
        <v>106</v>
      </c>
      <c r="C15" s="74" t="s">
        <v>71</v>
      </c>
      <c r="D15" s="74">
        <v>37.239950950000001</v>
      </c>
      <c r="E15" s="74">
        <v>-118.28075453</v>
      </c>
      <c r="F15" s="74">
        <v>1182.69</v>
      </c>
      <c r="G15" s="75">
        <v>80.94</v>
      </c>
      <c r="H15" s="75">
        <v>19.28</v>
      </c>
      <c r="I15" s="85" t="s">
        <v>72</v>
      </c>
      <c r="J15" s="85" t="s">
        <v>72</v>
      </c>
      <c r="K15" s="99" t="s">
        <v>107</v>
      </c>
      <c r="L15" s="99" t="s">
        <v>108</v>
      </c>
      <c r="M15" s="85" t="s">
        <v>75</v>
      </c>
      <c r="N15" s="85" t="s">
        <v>75</v>
      </c>
      <c r="O15" s="67">
        <v>16</v>
      </c>
      <c r="P15" s="67">
        <v>39</v>
      </c>
      <c r="Q15" s="67">
        <f t="shared" si="0"/>
        <v>16</v>
      </c>
      <c r="R15" s="67">
        <v>5</v>
      </c>
      <c r="S15" s="84">
        <f t="shared" si="1"/>
        <v>1605</v>
      </c>
      <c r="T15" s="80">
        <v>6</v>
      </c>
      <c r="U15" s="84">
        <f t="shared" si="2"/>
        <v>1606</v>
      </c>
      <c r="V15" s="67">
        <f>_xlfn.XLOOKUP(X15,'SNAP2 IDs'!C$3:C$15,'SNAP2 IDs'!B$3:B$15,"")</f>
        <v>10</v>
      </c>
      <c r="W15" s="67">
        <f>_xlfn.XLOOKUP($V15, 'SNAP2 IDs'!$B$3:$B$15,'SNAP2 IDs'!D$3:D$15, "Lookup err")</f>
        <v>1</v>
      </c>
      <c r="X15" s="67">
        <v>3</v>
      </c>
      <c r="Y15" s="67" t="str">
        <f>_xlfn.XLOOKUP($V15, 'SNAP2 IDs'!$B$3:$B$15,'SNAP2 IDs'!E$3:E$15, "Lookup err")</f>
        <v>02:00:a6:4e:e4:6f</v>
      </c>
      <c r="Z15" s="67" t="str">
        <f>_xlfn.XLOOKUP($V15, 'SNAP2 IDs'!$B$3:$B$15,'SNAP2 IDs'!F$3:F$15, "Lookup err")</f>
        <v>snap03.sas.pvt</v>
      </c>
      <c r="AA15" s="67">
        <v>0</v>
      </c>
      <c r="AB15" s="67">
        <v>18</v>
      </c>
      <c r="AC15" s="67">
        <v>19</v>
      </c>
      <c r="AD15" s="67">
        <f t="shared" si="3"/>
        <v>16</v>
      </c>
      <c r="AE15" s="67">
        <f t="shared" si="4"/>
        <v>17</v>
      </c>
      <c r="AF15" s="67">
        <f t="shared" si="5"/>
        <v>72</v>
      </c>
      <c r="AG15" s="76" t="s">
        <v>76</v>
      </c>
    </row>
    <row r="16" spans="1:33" s="45" customFormat="1" ht="15.95" customHeight="1">
      <c r="A16" s="90"/>
      <c r="B16" s="87" t="s">
        <v>109</v>
      </c>
      <c r="C16" s="74" t="s">
        <v>71</v>
      </c>
      <c r="D16" s="74">
        <v>37.239892050000002</v>
      </c>
      <c r="E16" s="74">
        <v>-118.28076279</v>
      </c>
      <c r="F16" s="74">
        <v>1182.6400000000001</v>
      </c>
      <c r="G16" s="75">
        <v>80.2</v>
      </c>
      <c r="H16" s="75">
        <v>12.74</v>
      </c>
      <c r="I16" s="85" t="s">
        <v>72</v>
      </c>
      <c r="J16" s="85" t="s">
        <v>72</v>
      </c>
      <c r="K16" s="99" t="s">
        <v>110</v>
      </c>
      <c r="L16" s="99" t="s">
        <v>111</v>
      </c>
      <c r="M16" s="85" t="s">
        <v>75</v>
      </c>
      <c r="N16" s="85" t="s">
        <v>75</v>
      </c>
      <c r="O16" s="67">
        <v>16</v>
      </c>
      <c r="P16" s="67">
        <v>39</v>
      </c>
      <c r="Q16" s="67">
        <f t="shared" si="0"/>
        <v>16</v>
      </c>
      <c r="R16" s="67">
        <v>9</v>
      </c>
      <c r="S16" s="84">
        <f t="shared" si="1"/>
        <v>1609</v>
      </c>
      <c r="T16" s="80">
        <v>10</v>
      </c>
      <c r="U16" s="84">
        <f t="shared" si="2"/>
        <v>1610</v>
      </c>
      <c r="V16" s="67">
        <f>_xlfn.XLOOKUP(X16,'SNAP2 IDs'!C$3:C$15,'SNAP2 IDs'!B$3:B$15,"")</f>
        <v>10</v>
      </c>
      <c r="W16" s="67">
        <f>_xlfn.XLOOKUP($V16, 'SNAP2 IDs'!$B$3:$B$15,'SNAP2 IDs'!D$3:D$15, "Lookup err")</f>
        <v>1</v>
      </c>
      <c r="X16" s="67">
        <v>3</v>
      </c>
      <c r="Y16" s="67" t="str">
        <f>_xlfn.XLOOKUP($V16, 'SNAP2 IDs'!$B$3:$B$15,'SNAP2 IDs'!E$3:E$15, "Lookup err")</f>
        <v>02:00:a6:4e:e4:6f</v>
      </c>
      <c r="Z16" s="67" t="str">
        <f>_xlfn.XLOOKUP($V16, 'SNAP2 IDs'!$B$3:$B$15,'SNAP2 IDs'!F$3:F$15, "Lookup err")</f>
        <v>snap03.sas.pvt</v>
      </c>
      <c r="AA16" s="67">
        <v>0</v>
      </c>
      <c r="AB16" s="67">
        <v>22</v>
      </c>
      <c r="AC16" s="67">
        <v>23</v>
      </c>
      <c r="AD16" s="67">
        <f t="shared" si="3"/>
        <v>20</v>
      </c>
      <c r="AE16" s="67">
        <f t="shared" si="4"/>
        <v>21</v>
      </c>
      <c r="AF16" s="67">
        <f t="shared" si="5"/>
        <v>74</v>
      </c>
      <c r="AG16" s="76" t="s">
        <v>112</v>
      </c>
    </row>
    <row r="17" spans="1:33" s="45" customFormat="1" ht="15.95" customHeight="1">
      <c r="A17" s="90"/>
      <c r="B17" s="87" t="s">
        <v>113</v>
      </c>
      <c r="C17" s="74" t="s">
        <v>71</v>
      </c>
      <c r="D17" s="74">
        <v>37.23983072</v>
      </c>
      <c r="E17" s="74">
        <v>-118.28085119000001</v>
      </c>
      <c r="F17" s="74">
        <v>1182.49</v>
      </c>
      <c r="G17" s="75">
        <v>72.36</v>
      </c>
      <c r="H17" s="75">
        <v>5.93</v>
      </c>
      <c r="I17" s="85" t="s">
        <v>72</v>
      </c>
      <c r="J17" s="85" t="s">
        <v>72</v>
      </c>
      <c r="K17" s="99" t="s">
        <v>114</v>
      </c>
      <c r="L17" s="99" t="s">
        <v>94</v>
      </c>
      <c r="M17" s="85" t="s">
        <v>75</v>
      </c>
      <c r="N17" s="85" t="s">
        <v>75</v>
      </c>
      <c r="O17" s="67">
        <v>18</v>
      </c>
      <c r="P17" s="67">
        <v>37</v>
      </c>
      <c r="Q17" s="67">
        <f t="shared" si="0"/>
        <v>18</v>
      </c>
      <c r="R17" s="67">
        <v>9</v>
      </c>
      <c r="S17" s="84">
        <f t="shared" si="1"/>
        <v>1809</v>
      </c>
      <c r="T17" s="80">
        <v>10</v>
      </c>
      <c r="U17" s="84">
        <f t="shared" si="2"/>
        <v>1810</v>
      </c>
      <c r="V17" s="67">
        <f>_xlfn.XLOOKUP(X17,'SNAP2 IDs'!C$3:C$15,'SNAP2 IDs'!B$3:B$15,"")</f>
        <v>7</v>
      </c>
      <c r="W17" s="67">
        <f>_xlfn.XLOOKUP($V17, 'SNAP2 IDs'!$B$3:$B$15,'SNAP2 IDs'!D$3:D$15, "Lookup err")</f>
        <v>1</v>
      </c>
      <c r="X17" s="67">
        <v>4</v>
      </c>
      <c r="Y17" s="67" t="str">
        <f>_xlfn.XLOOKUP($V17, 'SNAP2 IDs'!$B$3:$B$15,'SNAP2 IDs'!E$3:E$15, "Lookup err")</f>
        <v>00:00:08:4b:e4:6f</v>
      </c>
      <c r="Z17" s="67" t="str">
        <f>_xlfn.XLOOKUP($V17, 'SNAP2 IDs'!$B$3:$B$15,'SNAP2 IDs'!F$3:F$15, "Lookup err")</f>
        <v>snap04.sas.pvt</v>
      </c>
      <c r="AA17" s="67">
        <v>0</v>
      </c>
      <c r="AB17" s="67">
        <v>2</v>
      </c>
      <c r="AC17" s="67">
        <v>3</v>
      </c>
      <c r="AD17" s="67">
        <f t="shared" si="3"/>
        <v>0</v>
      </c>
      <c r="AE17" s="67">
        <f t="shared" si="4"/>
        <v>1</v>
      </c>
      <c r="AF17" s="67">
        <f t="shared" si="5"/>
        <v>96</v>
      </c>
      <c r="AG17" s="76" t="s">
        <v>89</v>
      </c>
    </row>
    <row r="18" spans="1:33" s="45" customFormat="1" ht="15.95" customHeight="1">
      <c r="A18" s="90"/>
      <c r="B18" s="87" t="s">
        <v>115</v>
      </c>
      <c r="C18" s="74" t="s">
        <v>71</v>
      </c>
      <c r="D18" s="74">
        <v>37.23982754</v>
      </c>
      <c r="E18" s="74">
        <v>-118.28098498</v>
      </c>
      <c r="F18" s="74">
        <v>1182.75</v>
      </c>
      <c r="G18" s="75">
        <v>60.49</v>
      </c>
      <c r="H18" s="75">
        <v>5.58</v>
      </c>
      <c r="I18" s="85" t="s">
        <v>72</v>
      </c>
      <c r="J18" s="85" t="s">
        <v>72</v>
      </c>
      <c r="K18" s="99" t="s">
        <v>116</v>
      </c>
      <c r="L18" s="99" t="s">
        <v>117</v>
      </c>
      <c r="M18" s="85" t="s">
        <v>75</v>
      </c>
      <c r="N18" s="85" t="s">
        <v>75</v>
      </c>
      <c r="O18" s="67">
        <v>18</v>
      </c>
      <c r="P18" s="67">
        <v>37</v>
      </c>
      <c r="Q18" s="67">
        <f t="shared" si="0"/>
        <v>18</v>
      </c>
      <c r="R18" s="67">
        <v>11</v>
      </c>
      <c r="S18" s="84">
        <f t="shared" si="1"/>
        <v>1811</v>
      </c>
      <c r="T18" s="80">
        <v>12</v>
      </c>
      <c r="U18" s="84">
        <f t="shared" si="2"/>
        <v>1812</v>
      </c>
      <c r="V18" s="67">
        <f>_xlfn.XLOOKUP(X18,'SNAP2 IDs'!C$3:C$15,'SNAP2 IDs'!B$3:B$15,"")</f>
        <v>7</v>
      </c>
      <c r="W18" s="67">
        <f>_xlfn.XLOOKUP($V18, 'SNAP2 IDs'!$B$3:$B$15,'SNAP2 IDs'!D$3:D$15, "Lookup err")</f>
        <v>1</v>
      </c>
      <c r="X18" s="67">
        <v>4</v>
      </c>
      <c r="Y18" s="67" t="str">
        <f>_xlfn.XLOOKUP($V18, 'SNAP2 IDs'!$B$3:$B$15,'SNAP2 IDs'!E$3:E$15, "Lookup err")</f>
        <v>00:00:08:4b:e4:6f</v>
      </c>
      <c r="Z18" s="67" t="str">
        <f>_xlfn.XLOOKUP($V18, 'SNAP2 IDs'!$B$3:$B$15,'SNAP2 IDs'!F$3:F$15, "Lookup err")</f>
        <v>snap04.sas.pvt</v>
      </c>
      <c r="AA18" s="67">
        <v>0</v>
      </c>
      <c r="AB18" s="67">
        <v>4</v>
      </c>
      <c r="AC18" s="67">
        <v>5</v>
      </c>
      <c r="AD18" s="67">
        <f t="shared" si="3"/>
        <v>6</v>
      </c>
      <c r="AE18" s="67">
        <f t="shared" si="4"/>
        <v>7</v>
      </c>
      <c r="AF18" s="67">
        <f t="shared" si="5"/>
        <v>99</v>
      </c>
      <c r="AG18" s="76" t="s">
        <v>76</v>
      </c>
    </row>
    <row r="19" spans="1:33" s="45" customFormat="1" ht="15.95" customHeight="1">
      <c r="A19" s="90"/>
      <c r="B19" s="87" t="s">
        <v>118</v>
      </c>
      <c r="C19" s="74" t="s">
        <v>71</v>
      </c>
      <c r="D19" s="74">
        <v>37.239782720000001</v>
      </c>
      <c r="E19" s="74">
        <v>-118.28058556000001</v>
      </c>
      <c r="F19" s="74">
        <v>1182.8</v>
      </c>
      <c r="G19" s="75">
        <v>95.93</v>
      </c>
      <c r="H19" s="75">
        <v>0.6</v>
      </c>
      <c r="I19" s="85" t="s">
        <v>72</v>
      </c>
      <c r="J19" s="85" t="s">
        <v>72</v>
      </c>
      <c r="K19" s="99" t="s">
        <v>119</v>
      </c>
      <c r="L19" s="99" t="s">
        <v>120</v>
      </c>
      <c r="M19" s="85" t="s">
        <v>75</v>
      </c>
      <c r="N19" s="85" t="s">
        <v>75</v>
      </c>
      <c r="O19" s="67">
        <v>18</v>
      </c>
      <c r="P19" s="67">
        <v>37</v>
      </c>
      <c r="Q19" s="67">
        <f t="shared" si="0"/>
        <v>18</v>
      </c>
      <c r="R19" s="67">
        <v>13</v>
      </c>
      <c r="S19" s="84">
        <f t="shared" si="1"/>
        <v>1813</v>
      </c>
      <c r="T19" s="80">
        <v>14</v>
      </c>
      <c r="U19" s="84">
        <f t="shared" si="2"/>
        <v>1814</v>
      </c>
      <c r="V19" s="67">
        <f>_xlfn.XLOOKUP(X19,'SNAP2 IDs'!C$3:C$15,'SNAP2 IDs'!B$3:B$15,"")</f>
        <v>7</v>
      </c>
      <c r="W19" s="67">
        <f>_xlfn.XLOOKUP($V19, 'SNAP2 IDs'!$B$3:$B$15,'SNAP2 IDs'!D$3:D$15, "Lookup err")</f>
        <v>1</v>
      </c>
      <c r="X19" s="67">
        <v>4</v>
      </c>
      <c r="Y19" s="67" t="str">
        <f>_xlfn.XLOOKUP($V19, 'SNAP2 IDs'!$B$3:$B$15,'SNAP2 IDs'!E$3:E$15, "Lookup err")</f>
        <v>00:00:08:4b:e4:6f</v>
      </c>
      <c r="Z19" s="67" t="str">
        <f>_xlfn.XLOOKUP($V19, 'SNAP2 IDs'!$B$3:$B$15,'SNAP2 IDs'!F$3:F$15, "Lookup err")</f>
        <v>snap04.sas.pvt</v>
      </c>
      <c r="AA19" s="67">
        <v>0</v>
      </c>
      <c r="AB19" s="67">
        <v>6</v>
      </c>
      <c r="AC19" s="67">
        <v>7</v>
      </c>
      <c r="AD19" s="67">
        <f t="shared" si="3"/>
        <v>4</v>
      </c>
      <c r="AE19" s="67">
        <f t="shared" si="4"/>
        <v>5</v>
      </c>
      <c r="AF19" s="67">
        <f t="shared" si="5"/>
        <v>98</v>
      </c>
      <c r="AG19" s="76" t="s">
        <v>76</v>
      </c>
    </row>
    <row r="20" spans="1:33" s="45" customFormat="1" ht="15.95" customHeight="1">
      <c r="A20" s="90"/>
      <c r="B20" s="87" t="s">
        <v>121</v>
      </c>
      <c r="C20" s="74" t="s">
        <v>71</v>
      </c>
      <c r="D20" s="74">
        <v>37.239778459999997</v>
      </c>
      <c r="E20" s="74">
        <v>-118.28065927999999</v>
      </c>
      <c r="F20" s="74">
        <v>1182.51</v>
      </c>
      <c r="G20" s="75">
        <v>89.39</v>
      </c>
      <c r="H20" s="75">
        <v>0.13</v>
      </c>
      <c r="I20" s="85" t="s">
        <v>72</v>
      </c>
      <c r="J20" s="85" t="s">
        <v>72</v>
      </c>
      <c r="K20" s="99" t="s">
        <v>122</v>
      </c>
      <c r="L20" s="99" t="s">
        <v>123</v>
      </c>
      <c r="M20" s="85" t="s">
        <v>75</v>
      </c>
      <c r="N20" s="85" t="s">
        <v>75</v>
      </c>
      <c r="O20" s="67">
        <v>18</v>
      </c>
      <c r="P20" s="67">
        <v>37</v>
      </c>
      <c r="Q20" s="67">
        <f t="shared" si="0"/>
        <v>18</v>
      </c>
      <c r="R20" s="67">
        <v>7</v>
      </c>
      <c r="S20" s="84">
        <f t="shared" si="1"/>
        <v>1807</v>
      </c>
      <c r="T20" s="80">
        <v>8</v>
      </c>
      <c r="U20" s="84">
        <f t="shared" si="2"/>
        <v>1808</v>
      </c>
      <c r="V20" s="67">
        <f>_xlfn.XLOOKUP(X20,'SNAP2 IDs'!C$3:C$15,'SNAP2 IDs'!B$3:B$15,"")</f>
        <v>7</v>
      </c>
      <c r="W20" s="67">
        <f>_xlfn.XLOOKUP($V20, 'SNAP2 IDs'!$B$3:$B$15,'SNAP2 IDs'!D$3:D$15, "Lookup err")</f>
        <v>1</v>
      </c>
      <c r="X20" s="67">
        <v>4</v>
      </c>
      <c r="Y20" s="67" t="str">
        <f>_xlfn.XLOOKUP($V20, 'SNAP2 IDs'!$B$3:$B$15,'SNAP2 IDs'!E$3:E$15, "Lookup err")</f>
        <v>00:00:08:4b:e4:6f</v>
      </c>
      <c r="Z20" s="67" t="str">
        <f>_xlfn.XLOOKUP($V20, 'SNAP2 IDs'!$B$3:$B$15,'SNAP2 IDs'!F$3:F$15, "Lookup err")</f>
        <v>snap04.sas.pvt</v>
      </c>
      <c r="AA20" s="67">
        <v>0</v>
      </c>
      <c r="AB20" s="67">
        <v>0</v>
      </c>
      <c r="AC20" s="67">
        <v>1</v>
      </c>
      <c r="AD20" s="67">
        <f t="shared" si="3"/>
        <v>2</v>
      </c>
      <c r="AE20" s="67">
        <f t="shared" si="4"/>
        <v>3</v>
      </c>
      <c r="AF20" s="67">
        <f t="shared" si="5"/>
        <v>97</v>
      </c>
      <c r="AG20" s="76" t="s">
        <v>76</v>
      </c>
    </row>
    <row r="21" spans="1:33" s="45" customFormat="1" ht="15.95" customHeight="1">
      <c r="A21" s="90"/>
      <c r="B21" s="87" t="s">
        <v>124</v>
      </c>
      <c r="C21" s="74" t="s">
        <v>71</v>
      </c>
      <c r="D21" s="74">
        <v>37.23972113</v>
      </c>
      <c r="E21" s="74">
        <v>-118.28083383000001</v>
      </c>
      <c r="F21" s="74">
        <v>1182.52</v>
      </c>
      <c r="G21" s="75">
        <v>73.900000000000006</v>
      </c>
      <c r="H21" s="75">
        <v>-6.23</v>
      </c>
      <c r="I21" s="85" t="s">
        <v>72</v>
      </c>
      <c r="J21" s="85" t="s">
        <v>72</v>
      </c>
      <c r="K21" s="99" t="s">
        <v>125</v>
      </c>
      <c r="L21" s="99" t="s">
        <v>126</v>
      </c>
      <c r="M21" s="85" t="s">
        <v>75</v>
      </c>
      <c r="N21" s="85" t="s">
        <v>75</v>
      </c>
      <c r="O21" s="67">
        <v>18</v>
      </c>
      <c r="P21" s="67">
        <v>37</v>
      </c>
      <c r="Q21" s="67">
        <f t="shared" si="0"/>
        <v>18</v>
      </c>
      <c r="R21" s="67">
        <v>15</v>
      </c>
      <c r="S21" s="84">
        <f t="shared" si="1"/>
        <v>1815</v>
      </c>
      <c r="T21" s="80">
        <v>16</v>
      </c>
      <c r="U21" s="84">
        <f t="shared" si="2"/>
        <v>1816</v>
      </c>
      <c r="V21" s="67">
        <f>_xlfn.XLOOKUP(X21,'SNAP2 IDs'!C$3:C$15,'SNAP2 IDs'!B$3:B$15,"")</f>
        <v>7</v>
      </c>
      <c r="W21" s="67">
        <f>_xlfn.XLOOKUP($V21, 'SNAP2 IDs'!$B$3:$B$15,'SNAP2 IDs'!D$3:D$15, "Lookup err")</f>
        <v>1</v>
      </c>
      <c r="X21" s="67">
        <v>4</v>
      </c>
      <c r="Y21" s="67" t="str">
        <f>_xlfn.XLOOKUP($V21, 'SNAP2 IDs'!$B$3:$B$15,'SNAP2 IDs'!E$3:E$15, "Lookup err")</f>
        <v>00:00:08:4b:e4:6f</v>
      </c>
      <c r="Z21" s="67" t="str">
        <f>_xlfn.XLOOKUP($V21, 'SNAP2 IDs'!$B$3:$B$15,'SNAP2 IDs'!F$3:F$15, "Lookup err")</f>
        <v>snap04.sas.pvt</v>
      </c>
      <c r="AA21" s="67">
        <v>0</v>
      </c>
      <c r="AB21" s="67">
        <v>8</v>
      </c>
      <c r="AC21" s="67">
        <v>9</v>
      </c>
      <c r="AD21" s="67">
        <f t="shared" si="3"/>
        <v>10</v>
      </c>
      <c r="AE21" s="67">
        <f t="shared" si="4"/>
        <v>11</v>
      </c>
      <c r="AF21" s="67">
        <f t="shared" si="5"/>
        <v>101</v>
      </c>
      <c r="AG21" s="76" t="s">
        <v>127</v>
      </c>
    </row>
    <row r="22" spans="1:33" s="45" customFormat="1" ht="15.95" customHeight="1">
      <c r="A22" s="90"/>
      <c r="B22" s="87" t="s">
        <v>128</v>
      </c>
      <c r="C22" s="74" t="s">
        <v>71</v>
      </c>
      <c r="D22" s="74">
        <v>37.239712590000003</v>
      </c>
      <c r="E22" s="74">
        <v>-118.28063016</v>
      </c>
      <c r="F22" s="74">
        <v>1182.5899999999999</v>
      </c>
      <c r="G22" s="75">
        <v>91.97</v>
      </c>
      <c r="H22" s="75">
        <v>-7.18</v>
      </c>
      <c r="I22" s="85" t="s">
        <v>72</v>
      </c>
      <c r="J22" s="85" t="s">
        <v>72</v>
      </c>
      <c r="K22" s="99" t="s">
        <v>129</v>
      </c>
      <c r="L22" s="99" t="s">
        <v>130</v>
      </c>
      <c r="M22" s="85" t="s">
        <v>75</v>
      </c>
      <c r="N22" s="85" t="s">
        <v>75</v>
      </c>
      <c r="O22" s="67">
        <v>19</v>
      </c>
      <c r="P22" s="67">
        <v>35</v>
      </c>
      <c r="Q22" s="67">
        <f t="shared" si="0"/>
        <v>19</v>
      </c>
      <c r="R22" s="67">
        <v>1</v>
      </c>
      <c r="S22" s="84">
        <f t="shared" si="1"/>
        <v>1901</v>
      </c>
      <c r="T22" s="80">
        <v>2</v>
      </c>
      <c r="U22" s="84">
        <f t="shared" si="2"/>
        <v>1902</v>
      </c>
      <c r="V22" s="67">
        <f>_xlfn.XLOOKUP(X22,'SNAP2 IDs'!C$3:C$15,'SNAP2 IDs'!B$3:B$15,"")</f>
        <v>7</v>
      </c>
      <c r="W22" s="67">
        <f>_xlfn.XLOOKUP($V22, 'SNAP2 IDs'!$B$3:$B$15,'SNAP2 IDs'!D$3:D$15, "Lookup err")</f>
        <v>1</v>
      </c>
      <c r="X22" s="67">
        <v>4</v>
      </c>
      <c r="Y22" s="67" t="str">
        <f>_xlfn.XLOOKUP($V22, 'SNAP2 IDs'!$B$3:$B$15,'SNAP2 IDs'!E$3:E$15, "Lookup err")</f>
        <v>00:00:08:4b:e4:6f</v>
      </c>
      <c r="Z22" s="67" t="str">
        <f>_xlfn.XLOOKUP($V22, 'SNAP2 IDs'!$B$3:$B$15,'SNAP2 IDs'!F$3:F$15, "Lookup err")</f>
        <v>snap04.sas.pvt</v>
      </c>
      <c r="AA22" s="67">
        <v>0</v>
      </c>
      <c r="AB22" s="67">
        <v>10</v>
      </c>
      <c r="AC22" s="67">
        <v>11</v>
      </c>
      <c r="AD22" s="67">
        <f t="shared" si="3"/>
        <v>8</v>
      </c>
      <c r="AE22" s="67">
        <f t="shared" si="4"/>
        <v>9</v>
      </c>
      <c r="AF22" s="67">
        <f t="shared" si="5"/>
        <v>100</v>
      </c>
      <c r="AG22" s="76" t="s">
        <v>131</v>
      </c>
    </row>
    <row r="23" spans="1:33" s="45" customFormat="1" ht="15.95" customHeight="1">
      <c r="A23" s="90"/>
      <c r="B23" s="87" t="s">
        <v>132</v>
      </c>
      <c r="C23" s="74" t="s">
        <v>71</v>
      </c>
      <c r="D23" s="74">
        <v>37.239646270000001</v>
      </c>
      <c r="E23" s="74">
        <v>-118.28092851</v>
      </c>
      <c r="F23" s="74">
        <v>1182.55</v>
      </c>
      <c r="G23" s="75">
        <v>65.5</v>
      </c>
      <c r="H23" s="75">
        <v>-14.54</v>
      </c>
      <c r="I23" s="85" t="s">
        <v>72</v>
      </c>
      <c r="J23" s="85" t="s">
        <v>72</v>
      </c>
      <c r="K23" s="99" t="s">
        <v>133</v>
      </c>
      <c r="L23" s="99" t="s">
        <v>134</v>
      </c>
      <c r="M23" s="85" t="s">
        <v>75</v>
      </c>
      <c r="N23" s="85" t="s">
        <v>75</v>
      </c>
      <c r="O23" s="67">
        <v>19</v>
      </c>
      <c r="P23" s="67">
        <v>35</v>
      </c>
      <c r="Q23" s="67">
        <f t="shared" si="0"/>
        <v>19</v>
      </c>
      <c r="R23" s="67">
        <v>3</v>
      </c>
      <c r="S23" s="84">
        <f t="shared" si="1"/>
        <v>1903</v>
      </c>
      <c r="T23" s="80">
        <v>4</v>
      </c>
      <c r="U23" s="84">
        <f t="shared" si="2"/>
        <v>1904</v>
      </c>
      <c r="V23" s="67">
        <f>_xlfn.XLOOKUP(X23,'SNAP2 IDs'!C$3:C$15,'SNAP2 IDs'!B$3:B$15,"")</f>
        <v>7</v>
      </c>
      <c r="W23" s="67">
        <f>_xlfn.XLOOKUP($V23, 'SNAP2 IDs'!$B$3:$B$15,'SNAP2 IDs'!D$3:D$15, "Lookup err")</f>
        <v>1</v>
      </c>
      <c r="X23" s="67">
        <v>4</v>
      </c>
      <c r="Y23" s="67" t="str">
        <f>_xlfn.XLOOKUP($V23, 'SNAP2 IDs'!$B$3:$B$15,'SNAP2 IDs'!E$3:E$15, "Lookup err")</f>
        <v>00:00:08:4b:e4:6f</v>
      </c>
      <c r="Z23" s="67" t="str">
        <f>_xlfn.XLOOKUP($V23, 'SNAP2 IDs'!$B$3:$B$15,'SNAP2 IDs'!F$3:F$15, "Lookup err")</f>
        <v>snap04.sas.pvt</v>
      </c>
      <c r="AA23" s="67">
        <v>0</v>
      </c>
      <c r="AB23" s="67">
        <v>12</v>
      </c>
      <c r="AC23" s="67">
        <v>13</v>
      </c>
      <c r="AD23" s="67">
        <f t="shared" si="3"/>
        <v>14</v>
      </c>
      <c r="AE23" s="67">
        <f t="shared" si="4"/>
        <v>15</v>
      </c>
      <c r="AF23" s="67">
        <f t="shared" si="5"/>
        <v>103</v>
      </c>
      <c r="AG23" s="76" t="s">
        <v>131</v>
      </c>
    </row>
    <row r="24" spans="1:33" s="45" customFormat="1" ht="15.95" customHeight="1">
      <c r="A24" s="90"/>
      <c r="B24" s="87" t="s">
        <v>135</v>
      </c>
      <c r="C24" s="74" t="s">
        <v>71</v>
      </c>
      <c r="D24" s="74">
        <v>37.239629290000003</v>
      </c>
      <c r="E24" s="74">
        <v>-118.28078691</v>
      </c>
      <c r="F24" s="74">
        <v>1182.6400000000001</v>
      </c>
      <c r="G24" s="75">
        <v>78.06</v>
      </c>
      <c r="H24" s="75">
        <v>-16.420000000000002</v>
      </c>
      <c r="I24" s="85" t="s">
        <v>72</v>
      </c>
      <c r="J24" s="85" t="s">
        <v>72</v>
      </c>
      <c r="K24" s="99" t="s">
        <v>136</v>
      </c>
      <c r="L24" s="99" t="s">
        <v>137</v>
      </c>
      <c r="M24" s="85" t="s">
        <v>75</v>
      </c>
      <c r="N24" s="85" t="s">
        <v>75</v>
      </c>
      <c r="O24" s="67">
        <v>19</v>
      </c>
      <c r="P24" s="67">
        <v>35</v>
      </c>
      <c r="Q24" s="67">
        <f t="shared" si="0"/>
        <v>19</v>
      </c>
      <c r="R24" s="67">
        <v>5</v>
      </c>
      <c r="S24" s="84">
        <f t="shared" si="1"/>
        <v>1905</v>
      </c>
      <c r="T24" s="80">
        <v>6</v>
      </c>
      <c r="U24" s="84">
        <f t="shared" si="2"/>
        <v>1906</v>
      </c>
      <c r="V24" s="67">
        <f>_xlfn.XLOOKUP(X24,'SNAP2 IDs'!C$3:C$15,'SNAP2 IDs'!B$3:B$15,"")</f>
        <v>7</v>
      </c>
      <c r="W24" s="67">
        <f>_xlfn.XLOOKUP($V24, 'SNAP2 IDs'!$B$3:$B$15,'SNAP2 IDs'!D$3:D$15, "Lookup err")</f>
        <v>1</v>
      </c>
      <c r="X24" s="67">
        <v>4</v>
      </c>
      <c r="Y24" s="67" t="str">
        <f>_xlfn.XLOOKUP($V24, 'SNAP2 IDs'!$B$3:$B$15,'SNAP2 IDs'!E$3:E$15, "Lookup err")</f>
        <v>00:00:08:4b:e4:6f</v>
      </c>
      <c r="Z24" s="67" t="str">
        <f>_xlfn.XLOOKUP($V24, 'SNAP2 IDs'!$B$3:$B$15,'SNAP2 IDs'!F$3:F$15, "Lookup err")</f>
        <v>snap04.sas.pvt</v>
      </c>
      <c r="AA24" s="67">
        <v>0</v>
      </c>
      <c r="AB24" s="67">
        <v>14</v>
      </c>
      <c r="AC24" s="67">
        <v>15</v>
      </c>
      <c r="AD24" s="67">
        <f t="shared" si="3"/>
        <v>12</v>
      </c>
      <c r="AE24" s="67">
        <f t="shared" si="4"/>
        <v>13</v>
      </c>
      <c r="AF24" s="67">
        <f t="shared" si="5"/>
        <v>102</v>
      </c>
      <c r="AG24" s="76" t="s">
        <v>131</v>
      </c>
    </row>
    <row r="25" spans="1:33" s="45" customFormat="1" ht="15.95" customHeight="1">
      <c r="A25" s="90"/>
      <c r="B25" s="87" t="s">
        <v>138</v>
      </c>
      <c r="C25" s="74" t="s">
        <v>71</v>
      </c>
      <c r="D25" s="74">
        <v>37.239593720000002</v>
      </c>
      <c r="E25" s="74">
        <v>-118.28052287</v>
      </c>
      <c r="F25" s="74">
        <v>1183.28</v>
      </c>
      <c r="G25" s="75">
        <v>101.49</v>
      </c>
      <c r="H25" s="75">
        <v>-20.37</v>
      </c>
      <c r="I25" s="85" t="s">
        <v>72</v>
      </c>
      <c r="J25" s="85" t="s">
        <v>72</v>
      </c>
      <c r="K25" s="99" t="s">
        <v>139</v>
      </c>
      <c r="L25" s="99" t="s">
        <v>140</v>
      </c>
      <c r="M25" s="85" t="s">
        <v>75</v>
      </c>
      <c r="N25" s="85" t="s">
        <v>75</v>
      </c>
      <c r="O25" s="67">
        <v>19</v>
      </c>
      <c r="P25" s="67">
        <v>35</v>
      </c>
      <c r="Q25" s="67">
        <f t="shared" si="0"/>
        <v>19</v>
      </c>
      <c r="R25" s="67">
        <v>7</v>
      </c>
      <c r="S25" s="84">
        <f t="shared" si="1"/>
        <v>1907</v>
      </c>
      <c r="T25" s="80">
        <v>8</v>
      </c>
      <c r="U25" s="84">
        <f t="shared" si="2"/>
        <v>1908</v>
      </c>
      <c r="V25" s="67">
        <f>_xlfn.XLOOKUP(X25,'SNAP2 IDs'!C$3:C$15,'SNAP2 IDs'!B$3:B$15,"")</f>
        <v>7</v>
      </c>
      <c r="W25" s="67">
        <f>_xlfn.XLOOKUP($V25, 'SNAP2 IDs'!$B$3:$B$15,'SNAP2 IDs'!D$3:D$15, "Lookup err")</f>
        <v>1</v>
      </c>
      <c r="X25" s="67">
        <v>4</v>
      </c>
      <c r="Y25" s="67" t="str">
        <f>_xlfn.XLOOKUP($V25, 'SNAP2 IDs'!$B$3:$B$15,'SNAP2 IDs'!E$3:E$15, "Lookup err")</f>
        <v>00:00:08:4b:e4:6f</v>
      </c>
      <c r="Z25" s="67" t="str">
        <f>_xlfn.XLOOKUP($V25, 'SNAP2 IDs'!$B$3:$B$15,'SNAP2 IDs'!F$3:F$15, "Lookup err")</f>
        <v>snap04.sas.pvt</v>
      </c>
      <c r="AA25" s="67">
        <v>0</v>
      </c>
      <c r="AB25" s="67">
        <v>16</v>
      </c>
      <c r="AC25" s="67">
        <v>17</v>
      </c>
      <c r="AD25" s="67">
        <f t="shared" si="3"/>
        <v>18</v>
      </c>
      <c r="AE25" s="67">
        <f t="shared" si="4"/>
        <v>19</v>
      </c>
      <c r="AF25" s="67">
        <f t="shared" si="5"/>
        <v>105</v>
      </c>
      <c r="AG25" s="76" t="s">
        <v>131</v>
      </c>
    </row>
    <row r="26" spans="1:33" s="45" customFormat="1" ht="15.95" customHeight="1">
      <c r="A26" s="90"/>
      <c r="B26" s="87" t="s">
        <v>141</v>
      </c>
      <c r="C26" s="74" t="s">
        <v>71</v>
      </c>
      <c r="D26" s="74">
        <v>37.239571570000003</v>
      </c>
      <c r="E26" s="74">
        <v>-118.2809067</v>
      </c>
      <c r="F26" s="74">
        <v>1182.51</v>
      </c>
      <c r="G26" s="75">
        <v>67.44</v>
      </c>
      <c r="H26" s="75">
        <v>-22.83</v>
      </c>
      <c r="I26" s="85" t="s">
        <v>72</v>
      </c>
      <c r="J26" s="85" t="s">
        <v>72</v>
      </c>
      <c r="K26" s="99" t="s">
        <v>142</v>
      </c>
      <c r="L26" s="99" t="s">
        <v>143</v>
      </c>
      <c r="M26" s="85" t="s">
        <v>75</v>
      </c>
      <c r="N26" s="85" t="s">
        <v>75</v>
      </c>
      <c r="O26" s="67">
        <v>19</v>
      </c>
      <c r="P26" s="67">
        <v>35</v>
      </c>
      <c r="Q26" s="67">
        <f t="shared" si="0"/>
        <v>19</v>
      </c>
      <c r="R26" s="67">
        <v>9</v>
      </c>
      <c r="S26" s="84">
        <f t="shared" si="1"/>
        <v>1909</v>
      </c>
      <c r="T26" s="80">
        <v>10</v>
      </c>
      <c r="U26" s="84">
        <f t="shared" si="2"/>
        <v>1910</v>
      </c>
      <c r="V26" s="67">
        <f>_xlfn.XLOOKUP(X26,'SNAP2 IDs'!C$3:C$15,'SNAP2 IDs'!B$3:B$15,"")</f>
        <v>7</v>
      </c>
      <c r="W26" s="67">
        <f>_xlfn.XLOOKUP($V26, 'SNAP2 IDs'!$B$3:$B$15,'SNAP2 IDs'!D$3:D$15, "Lookup err")</f>
        <v>1</v>
      </c>
      <c r="X26" s="67">
        <v>4</v>
      </c>
      <c r="Y26" s="67" t="str">
        <f>_xlfn.XLOOKUP($V26, 'SNAP2 IDs'!$B$3:$B$15,'SNAP2 IDs'!E$3:E$15, "Lookup err")</f>
        <v>00:00:08:4b:e4:6f</v>
      </c>
      <c r="Z26" s="67" t="str">
        <f>_xlfn.XLOOKUP($V26, 'SNAP2 IDs'!$B$3:$B$15,'SNAP2 IDs'!F$3:F$15, "Lookup err")</f>
        <v>snap04.sas.pvt</v>
      </c>
      <c r="AA26" s="67">
        <v>0</v>
      </c>
      <c r="AB26" s="67">
        <v>18</v>
      </c>
      <c r="AC26" s="67">
        <v>19</v>
      </c>
      <c r="AD26" s="67">
        <f t="shared" si="3"/>
        <v>16</v>
      </c>
      <c r="AE26" s="67">
        <f t="shared" si="4"/>
        <v>17</v>
      </c>
      <c r="AF26" s="67">
        <f t="shared" si="5"/>
        <v>104</v>
      </c>
      <c r="AG26" s="76" t="s">
        <v>131</v>
      </c>
    </row>
    <row r="27" spans="1:33" s="45" customFormat="1" ht="15.95" customHeight="1">
      <c r="A27" s="90"/>
      <c r="B27" s="87" t="s">
        <v>144</v>
      </c>
      <c r="C27" s="74" t="s">
        <v>71</v>
      </c>
      <c r="D27" s="74">
        <v>37.2395341</v>
      </c>
      <c r="E27" s="74">
        <v>-118.28069682</v>
      </c>
      <c r="F27" s="74">
        <v>1182.8399999999999</v>
      </c>
      <c r="G27" s="75">
        <v>86.06</v>
      </c>
      <c r="H27" s="75">
        <v>-26.99</v>
      </c>
      <c r="I27" s="85" t="s">
        <v>72</v>
      </c>
      <c r="J27" s="85" t="s">
        <v>72</v>
      </c>
      <c r="K27" s="99" t="s">
        <v>145</v>
      </c>
      <c r="L27" s="99" t="s">
        <v>146</v>
      </c>
      <c r="M27" s="85" t="s">
        <v>75</v>
      </c>
      <c r="N27" s="85" t="s">
        <v>75</v>
      </c>
      <c r="O27" s="67">
        <v>19</v>
      </c>
      <c r="P27" s="67">
        <v>35</v>
      </c>
      <c r="Q27" s="67">
        <f t="shared" si="0"/>
        <v>19</v>
      </c>
      <c r="R27" s="67">
        <v>11</v>
      </c>
      <c r="S27" s="84">
        <f t="shared" si="1"/>
        <v>1911</v>
      </c>
      <c r="T27" s="80">
        <v>12</v>
      </c>
      <c r="U27" s="84">
        <f t="shared" si="2"/>
        <v>1912</v>
      </c>
      <c r="V27" s="67">
        <f>_xlfn.XLOOKUP(X27,'SNAP2 IDs'!C$3:C$15,'SNAP2 IDs'!B$3:B$15,"")</f>
        <v>7</v>
      </c>
      <c r="W27" s="67">
        <f>_xlfn.XLOOKUP($V27, 'SNAP2 IDs'!$B$3:$B$15,'SNAP2 IDs'!D$3:D$15, "Lookup err")</f>
        <v>1</v>
      </c>
      <c r="X27" s="67">
        <v>4</v>
      </c>
      <c r="Y27" s="67" t="str">
        <f>_xlfn.XLOOKUP($V27, 'SNAP2 IDs'!$B$3:$B$15,'SNAP2 IDs'!E$3:E$15, "Lookup err")</f>
        <v>00:00:08:4b:e4:6f</v>
      </c>
      <c r="Z27" s="67" t="str">
        <f>_xlfn.XLOOKUP($V27, 'SNAP2 IDs'!$B$3:$B$15,'SNAP2 IDs'!F$3:F$15, "Lookup err")</f>
        <v>snap04.sas.pvt</v>
      </c>
      <c r="AA27" s="67">
        <v>0</v>
      </c>
      <c r="AB27" s="67">
        <v>20</v>
      </c>
      <c r="AC27" s="67">
        <v>21</v>
      </c>
      <c r="AD27" s="67">
        <f t="shared" si="3"/>
        <v>22</v>
      </c>
      <c r="AE27" s="67">
        <f t="shared" si="4"/>
        <v>23</v>
      </c>
      <c r="AF27" s="67">
        <f t="shared" si="5"/>
        <v>107</v>
      </c>
      <c r="AG27" s="76" t="s">
        <v>131</v>
      </c>
    </row>
    <row r="28" spans="1:33" s="45" customFormat="1" ht="15.95" customHeight="1">
      <c r="A28" s="90"/>
      <c r="B28" s="87" t="s">
        <v>147</v>
      </c>
      <c r="C28" s="74" t="s">
        <v>71</v>
      </c>
      <c r="D28" s="74">
        <v>37.239520489999997</v>
      </c>
      <c r="E28" s="74">
        <v>-118.28096304</v>
      </c>
      <c r="F28" s="74">
        <v>1182.47</v>
      </c>
      <c r="G28" s="75">
        <v>62.44</v>
      </c>
      <c r="H28" s="75">
        <v>-28.5</v>
      </c>
      <c r="I28" s="85" t="s">
        <v>72</v>
      </c>
      <c r="J28" s="85" t="s">
        <v>72</v>
      </c>
      <c r="K28" s="99" t="s">
        <v>148</v>
      </c>
      <c r="L28" s="99" t="s">
        <v>149</v>
      </c>
      <c r="M28" s="85" t="s">
        <v>75</v>
      </c>
      <c r="N28" s="85" t="s">
        <v>75</v>
      </c>
      <c r="O28" s="67">
        <v>19</v>
      </c>
      <c r="P28" s="67">
        <v>35</v>
      </c>
      <c r="Q28" s="67">
        <f t="shared" si="0"/>
        <v>19</v>
      </c>
      <c r="R28" s="67">
        <v>13</v>
      </c>
      <c r="S28" s="84">
        <f t="shared" si="1"/>
        <v>1913</v>
      </c>
      <c r="T28" s="80">
        <v>14</v>
      </c>
      <c r="U28" s="84">
        <f t="shared" si="2"/>
        <v>1914</v>
      </c>
      <c r="V28" s="67">
        <f>IF(ISBLANK(X28), "", _xlfn.XLOOKUP(X28,'SNAP2 IDs'!C$3:C$15,'SNAP2 IDs'!B$3:B$15,""))</f>
        <v>7</v>
      </c>
      <c r="W28" s="67">
        <f>_xlfn.XLOOKUP($V28, 'SNAP2 IDs'!$B$3:$B$15,'SNAP2 IDs'!D$3:D$15, "Lookup err")</f>
        <v>1</v>
      </c>
      <c r="X28" s="67">
        <v>4</v>
      </c>
      <c r="Y28" s="67" t="str">
        <f>_xlfn.XLOOKUP($V28, 'SNAP2 IDs'!$B$3:$B$15,'SNAP2 IDs'!E$3:E$15, "Lookup err")</f>
        <v>00:00:08:4b:e4:6f</v>
      </c>
      <c r="Z28" s="67" t="str">
        <f>_xlfn.XLOOKUP($V28, 'SNAP2 IDs'!$B$3:$B$15,'SNAP2 IDs'!F$3:F$15, "Lookup err")</f>
        <v>snap04.sas.pvt</v>
      </c>
      <c r="AA28" s="67">
        <v>0</v>
      </c>
      <c r="AB28" s="67">
        <v>22</v>
      </c>
      <c r="AC28" s="67">
        <v>23</v>
      </c>
      <c r="AD28" s="67">
        <f t="shared" si="3"/>
        <v>20</v>
      </c>
      <c r="AE28" s="67">
        <f t="shared" si="4"/>
        <v>21</v>
      </c>
      <c r="AF28" s="67">
        <f t="shared" si="5"/>
        <v>106</v>
      </c>
      <c r="AG28" s="76" t="s">
        <v>131</v>
      </c>
    </row>
    <row r="29" spans="1:33" s="45" customFormat="1" ht="15.95" customHeight="1">
      <c r="A29" s="90"/>
      <c r="B29" s="87" t="s">
        <v>150</v>
      </c>
      <c r="C29" s="74" t="s">
        <v>71</v>
      </c>
      <c r="D29" s="74">
        <v>37.239489290000002</v>
      </c>
      <c r="E29" s="74">
        <v>-118.28061981</v>
      </c>
      <c r="F29" s="74">
        <v>1182.96</v>
      </c>
      <c r="G29" s="75">
        <v>92.89</v>
      </c>
      <c r="H29" s="75">
        <v>-31.96</v>
      </c>
      <c r="I29" s="85" t="s">
        <v>72</v>
      </c>
      <c r="J29" s="85" t="s">
        <v>72</v>
      </c>
      <c r="K29" s="99" t="s">
        <v>151</v>
      </c>
      <c r="L29" s="99" t="s">
        <v>152</v>
      </c>
      <c r="M29" s="85" t="s">
        <v>75</v>
      </c>
      <c r="N29" s="85" t="s">
        <v>75</v>
      </c>
      <c r="O29" s="67">
        <v>19</v>
      </c>
      <c r="P29" s="67">
        <v>35</v>
      </c>
      <c r="Q29" s="67">
        <f t="shared" si="0"/>
        <v>19</v>
      </c>
      <c r="R29" s="67">
        <v>15</v>
      </c>
      <c r="S29" s="84">
        <f t="shared" si="1"/>
        <v>1915</v>
      </c>
      <c r="T29" s="80">
        <v>16</v>
      </c>
      <c r="U29" s="84">
        <f t="shared" si="2"/>
        <v>1916</v>
      </c>
      <c r="V29" s="67">
        <f>IF(ISBLANK(X29), "", _xlfn.XLOOKUP(X29,'SNAP2 IDs'!C$3:C$15,'SNAP2 IDs'!B$3:B$15,""))</f>
        <v>7</v>
      </c>
      <c r="W29" s="67">
        <f>_xlfn.XLOOKUP($V29, 'SNAP2 IDs'!$B$3:$B$15,'SNAP2 IDs'!D$3:D$15, "Lookup err")</f>
        <v>1</v>
      </c>
      <c r="X29" s="67">
        <v>4</v>
      </c>
      <c r="Y29" s="67" t="str">
        <f>_xlfn.XLOOKUP($V29, 'SNAP2 IDs'!$B$3:$B$15,'SNAP2 IDs'!E$3:E$15, "Lookup err")</f>
        <v>00:00:08:4b:e4:6f</v>
      </c>
      <c r="Z29" s="67" t="str">
        <f>_xlfn.XLOOKUP($V29, 'SNAP2 IDs'!$B$3:$B$15,'SNAP2 IDs'!F$3:F$15, "Lookup err")</f>
        <v>snap04.sas.pvt</v>
      </c>
      <c r="AA29" s="67">
        <v>0</v>
      </c>
      <c r="AB29" s="67">
        <v>24</v>
      </c>
      <c r="AC29" s="67">
        <v>25</v>
      </c>
      <c r="AD29" s="67">
        <f t="shared" si="3"/>
        <v>26</v>
      </c>
      <c r="AE29" s="67">
        <f t="shared" si="4"/>
        <v>27</v>
      </c>
      <c r="AF29" s="67">
        <f t="shared" si="5"/>
        <v>109</v>
      </c>
      <c r="AG29" s="76" t="s">
        <v>131</v>
      </c>
    </row>
    <row r="30" spans="1:33" s="45" customFormat="1" ht="15.95" customHeight="1">
      <c r="A30" s="90"/>
      <c r="B30" s="87" t="s">
        <v>153</v>
      </c>
      <c r="C30" s="74" t="s">
        <v>71</v>
      </c>
      <c r="D30" s="74">
        <v>37.239461759999998</v>
      </c>
      <c r="E30" s="74">
        <v>-118.28088169</v>
      </c>
      <c r="F30" s="74">
        <v>1182.3900000000001</v>
      </c>
      <c r="G30" s="75">
        <v>69.66</v>
      </c>
      <c r="H30" s="75">
        <v>-35.020000000000003</v>
      </c>
      <c r="I30" s="85" t="s">
        <v>72</v>
      </c>
      <c r="J30" s="85" t="s">
        <v>72</v>
      </c>
      <c r="K30" s="99" t="s">
        <v>154</v>
      </c>
      <c r="L30" s="99" t="s">
        <v>155</v>
      </c>
      <c r="M30" s="85" t="s">
        <v>75</v>
      </c>
      <c r="N30" s="85" t="s">
        <v>75</v>
      </c>
      <c r="O30" s="67">
        <v>20</v>
      </c>
      <c r="P30" s="67">
        <v>33</v>
      </c>
      <c r="Q30" s="67">
        <f t="shared" si="0"/>
        <v>20</v>
      </c>
      <c r="R30" s="67">
        <v>1</v>
      </c>
      <c r="S30" s="84">
        <f t="shared" si="1"/>
        <v>2001</v>
      </c>
      <c r="T30" s="80">
        <v>2</v>
      </c>
      <c r="U30" s="84">
        <f t="shared" si="2"/>
        <v>2002</v>
      </c>
      <c r="V30" s="67">
        <f>IF(ISBLANK(X30), "", _xlfn.XLOOKUP(X30,'SNAP2 IDs'!C$3:C$15,'SNAP2 IDs'!B$3:B$15,""))</f>
        <v>7</v>
      </c>
      <c r="W30" s="67">
        <f>_xlfn.XLOOKUP($V30, 'SNAP2 IDs'!$B$3:$B$15,'SNAP2 IDs'!D$3:D$15, "Lookup err")</f>
        <v>1</v>
      </c>
      <c r="X30" s="67">
        <v>4</v>
      </c>
      <c r="Y30" s="67" t="str">
        <f>_xlfn.XLOOKUP($V30, 'SNAP2 IDs'!$B$3:$B$15,'SNAP2 IDs'!E$3:E$15, "Lookup err")</f>
        <v>00:00:08:4b:e4:6f</v>
      </c>
      <c r="Z30" s="67" t="str">
        <f>_xlfn.XLOOKUP($V30, 'SNAP2 IDs'!$B$3:$B$15,'SNAP2 IDs'!F$3:F$15, "Lookup err")</f>
        <v>snap04.sas.pvt</v>
      </c>
      <c r="AA30" s="67">
        <v>0</v>
      </c>
      <c r="AB30" s="67">
        <v>26</v>
      </c>
      <c r="AC30" s="67">
        <v>27</v>
      </c>
      <c r="AD30" s="67">
        <f t="shared" si="3"/>
        <v>24</v>
      </c>
      <c r="AE30" s="67">
        <f t="shared" si="4"/>
        <v>25</v>
      </c>
      <c r="AF30" s="67">
        <f t="shared" si="5"/>
        <v>108</v>
      </c>
      <c r="AG30" s="76" t="s">
        <v>131</v>
      </c>
    </row>
    <row r="31" spans="1:33" s="45" customFormat="1" ht="15.95" customHeight="1">
      <c r="A31" s="90"/>
      <c r="B31" s="87" t="s">
        <v>156</v>
      </c>
      <c r="C31" s="74" t="s">
        <v>71</v>
      </c>
      <c r="D31" s="74">
        <v>37.239461089999999</v>
      </c>
      <c r="E31" s="74">
        <v>-118.28074660999999</v>
      </c>
      <c r="F31" s="74">
        <v>1182.78</v>
      </c>
      <c r="G31" s="75">
        <v>81.64</v>
      </c>
      <c r="H31" s="75">
        <v>-35.090000000000003</v>
      </c>
      <c r="I31" s="85" t="s">
        <v>72</v>
      </c>
      <c r="J31" s="85" t="s">
        <v>72</v>
      </c>
      <c r="K31" s="99" t="s">
        <v>157</v>
      </c>
      <c r="L31" s="99" t="s">
        <v>158</v>
      </c>
      <c r="M31" s="85" t="s">
        <v>75</v>
      </c>
      <c r="N31" s="85" t="s">
        <v>75</v>
      </c>
      <c r="O31" s="67">
        <v>20</v>
      </c>
      <c r="P31" s="67">
        <v>33</v>
      </c>
      <c r="Q31" s="67">
        <f t="shared" si="0"/>
        <v>20</v>
      </c>
      <c r="R31" s="67">
        <v>3</v>
      </c>
      <c r="S31" s="84">
        <f t="shared" si="1"/>
        <v>2003</v>
      </c>
      <c r="T31" s="80">
        <v>4</v>
      </c>
      <c r="U31" s="84">
        <f t="shared" si="2"/>
        <v>2004</v>
      </c>
      <c r="V31" s="67">
        <f>IF(ISBLANK(X31), "", _xlfn.XLOOKUP(X31,'SNAP2 IDs'!C$3:C$15,'SNAP2 IDs'!B$3:B$15,""))</f>
        <v>7</v>
      </c>
      <c r="W31" s="67">
        <f>_xlfn.XLOOKUP($V31, 'SNAP2 IDs'!$B$3:$B$15,'SNAP2 IDs'!D$3:D$15, "Lookup err")</f>
        <v>1</v>
      </c>
      <c r="X31" s="67">
        <v>4</v>
      </c>
      <c r="Y31" s="67" t="str">
        <f>_xlfn.XLOOKUP($V31, 'SNAP2 IDs'!$B$3:$B$15,'SNAP2 IDs'!E$3:E$15, "Lookup err")</f>
        <v>00:00:08:4b:e4:6f</v>
      </c>
      <c r="Z31" s="67" t="str">
        <f>_xlfn.XLOOKUP($V31, 'SNAP2 IDs'!$B$3:$B$15,'SNAP2 IDs'!F$3:F$15, "Lookup err")</f>
        <v>snap04.sas.pvt</v>
      </c>
      <c r="AA31" s="67">
        <v>0</v>
      </c>
      <c r="AB31" s="67">
        <v>28</v>
      </c>
      <c r="AC31" s="67">
        <v>29</v>
      </c>
      <c r="AD31" s="67">
        <f t="shared" si="3"/>
        <v>30</v>
      </c>
      <c r="AE31" s="67">
        <f t="shared" si="4"/>
        <v>31</v>
      </c>
      <c r="AF31" s="67">
        <f t="shared" si="5"/>
        <v>111</v>
      </c>
      <c r="AG31" s="76" t="s">
        <v>131</v>
      </c>
    </row>
    <row r="32" spans="1:33" s="45" customFormat="1" ht="15.95" customHeight="1">
      <c r="A32" s="90"/>
      <c r="B32" s="87" t="s">
        <v>159</v>
      </c>
      <c r="C32" s="74" t="s">
        <v>71</v>
      </c>
      <c r="D32" s="74">
        <v>37.23938287</v>
      </c>
      <c r="E32" s="74">
        <v>-118.28094695999999</v>
      </c>
      <c r="F32" s="74">
        <v>1182.43</v>
      </c>
      <c r="G32" s="75">
        <v>63.86</v>
      </c>
      <c r="H32" s="75">
        <v>-43.77</v>
      </c>
      <c r="I32" s="85" t="s">
        <v>72</v>
      </c>
      <c r="J32" s="85" t="s">
        <v>72</v>
      </c>
      <c r="K32" s="99" t="s">
        <v>160</v>
      </c>
      <c r="L32" s="99" t="s">
        <v>161</v>
      </c>
      <c r="M32" s="85" t="s">
        <v>75</v>
      </c>
      <c r="N32" s="85" t="s">
        <v>75</v>
      </c>
      <c r="O32" s="67">
        <v>21</v>
      </c>
      <c r="P32" s="67">
        <v>34</v>
      </c>
      <c r="Q32" s="67">
        <f t="shared" si="0"/>
        <v>21</v>
      </c>
      <c r="R32" s="67">
        <v>11</v>
      </c>
      <c r="S32" s="84">
        <f t="shared" si="1"/>
        <v>2111</v>
      </c>
      <c r="T32" s="80">
        <v>12</v>
      </c>
      <c r="U32" s="84">
        <f t="shared" si="2"/>
        <v>2112</v>
      </c>
      <c r="V32" s="67">
        <f>IF(ISBLANK(X32), "", _xlfn.XLOOKUP(X32,'SNAP2 IDs'!C$3:C$15,'SNAP2 IDs'!B$3:B$15,""))</f>
        <v>5</v>
      </c>
      <c r="W32" s="67">
        <f>_xlfn.XLOOKUP($V32, 'SNAP2 IDs'!$B$3:$B$15,'SNAP2 IDs'!D$3:D$15, "Lookup err")</f>
        <v>1</v>
      </c>
      <c r="X32" s="67">
        <v>5</v>
      </c>
      <c r="Y32" s="67" t="str">
        <f>_xlfn.XLOOKUP($V32, 'SNAP2 IDs'!$B$3:$B$15,'SNAP2 IDs'!E$3:E$15, "Lookup err")</f>
        <v>00:00:18:2d:e4:75</v>
      </c>
      <c r="Z32" s="67" t="str">
        <f>_xlfn.XLOOKUP($V32, 'SNAP2 IDs'!$B$3:$B$15,'SNAP2 IDs'!F$3:F$15, "Lookup err")</f>
        <v>snap05.sas.pvt</v>
      </c>
      <c r="AA32" s="67">
        <v>0</v>
      </c>
      <c r="AB32" s="67">
        <v>0</v>
      </c>
      <c r="AC32" s="67">
        <v>1</v>
      </c>
      <c r="AD32" s="67">
        <f t="shared" si="3"/>
        <v>2</v>
      </c>
      <c r="AE32" s="67">
        <f t="shared" si="4"/>
        <v>3</v>
      </c>
      <c r="AF32" s="67">
        <f t="shared" si="5"/>
        <v>129</v>
      </c>
      <c r="AG32" s="76" t="s">
        <v>131</v>
      </c>
    </row>
    <row r="33" spans="1:33" s="45" customFormat="1" ht="15.95" customHeight="1">
      <c r="A33" s="90"/>
      <c r="B33" s="87" t="s">
        <v>162</v>
      </c>
      <c r="C33" s="74" t="s">
        <v>71</v>
      </c>
      <c r="D33" s="74">
        <v>37.239332210000001</v>
      </c>
      <c r="E33" s="74">
        <v>-118.28056574999999</v>
      </c>
      <c r="F33" s="74">
        <v>1182.4100000000001</v>
      </c>
      <c r="G33" s="75">
        <v>97.69</v>
      </c>
      <c r="H33" s="75">
        <v>-49.39</v>
      </c>
      <c r="I33" s="85" t="s">
        <v>72</v>
      </c>
      <c r="J33" s="85" t="s">
        <v>72</v>
      </c>
      <c r="K33" s="99" t="s">
        <v>163</v>
      </c>
      <c r="L33" s="99" t="s">
        <v>164</v>
      </c>
      <c r="M33" s="85" t="s">
        <v>75</v>
      </c>
      <c r="N33" s="85" t="s">
        <v>75</v>
      </c>
      <c r="O33" s="67">
        <v>20</v>
      </c>
      <c r="P33" s="67">
        <v>33</v>
      </c>
      <c r="Q33" s="67">
        <f t="shared" si="0"/>
        <v>20</v>
      </c>
      <c r="R33" s="67">
        <v>5</v>
      </c>
      <c r="S33" s="84">
        <f t="shared" si="1"/>
        <v>2005</v>
      </c>
      <c r="T33" s="80">
        <v>6</v>
      </c>
      <c r="U33" s="84">
        <f t="shared" si="2"/>
        <v>2006</v>
      </c>
      <c r="V33" s="67">
        <f>IF(ISBLANK(X33), "", _xlfn.XLOOKUP(X33,'SNAP2 IDs'!C$3:C$15,'SNAP2 IDs'!B$3:B$15,""))</f>
        <v>7</v>
      </c>
      <c r="W33" s="67">
        <f>_xlfn.XLOOKUP($V33, 'SNAP2 IDs'!$B$3:$B$15,'SNAP2 IDs'!D$3:D$15, "Lookup err")</f>
        <v>1</v>
      </c>
      <c r="X33" s="67">
        <v>4</v>
      </c>
      <c r="Y33" s="67" t="str">
        <f>_xlfn.XLOOKUP($V33, 'SNAP2 IDs'!$B$3:$B$15,'SNAP2 IDs'!E$3:E$15, "Lookup err")</f>
        <v>00:00:08:4b:e4:6f</v>
      </c>
      <c r="Z33" s="67" t="str">
        <f>_xlfn.XLOOKUP($V33, 'SNAP2 IDs'!$B$3:$B$15,'SNAP2 IDs'!F$3:F$15, "Lookup err")</f>
        <v>snap04.sas.pvt</v>
      </c>
      <c r="AA33" s="67">
        <v>0</v>
      </c>
      <c r="AB33" s="67">
        <v>30</v>
      </c>
      <c r="AC33" s="67">
        <v>31</v>
      </c>
      <c r="AD33" s="67">
        <f t="shared" si="3"/>
        <v>28</v>
      </c>
      <c r="AE33" s="67">
        <f t="shared" si="4"/>
        <v>29</v>
      </c>
      <c r="AF33" s="67">
        <f t="shared" si="5"/>
        <v>110</v>
      </c>
      <c r="AG33" s="76" t="s">
        <v>131</v>
      </c>
    </row>
    <row r="34" spans="1:33" s="45" customFormat="1" ht="15.95" customHeight="1">
      <c r="A34" s="90"/>
      <c r="B34" s="87" t="s">
        <v>165</v>
      </c>
      <c r="C34" s="74" t="s">
        <v>71</v>
      </c>
      <c r="D34" s="74">
        <v>37.239307349999997</v>
      </c>
      <c r="E34" s="74">
        <v>-118.28075585000001</v>
      </c>
      <c r="F34" s="74">
        <v>1182.3399999999999</v>
      </c>
      <c r="G34" s="75">
        <v>80.819999999999993</v>
      </c>
      <c r="H34" s="75">
        <v>-52.15</v>
      </c>
      <c r="I34" s="85" t="s">
        <v>72</v>
      </c>
      <c r="J34" s="85" t="s">
        <v>72</v>
      </c>
      <c r="K34" s="99" t="s">
        <v>166</v>
      </c>
      <c r="L34" s="99" t="s">
        <v>167</v>
      </c>
      <c r="M34" s="85" t="s">
        <v>75</v>
      </c>
      <c r="N34" s="85" t="s">
        <v>75</v>
      </c>
      <c r="O34" s="67">
        <v>21</v>
      </c>
      <c r="P34" s="67">
        <v>34</v>
      </c>
      <c r="Q34" s="67">
        <f t="shared" si="0"/>
        <v>21</v>
      </c>
      <c r="R34" s="67">
        <v>13</v>
      </c>
      <c r="S34" s="84">
        <f t="shared" si="1"/>
        <v>2113</v>
      </c>
      <c r="T34" s="80">
        <v>14</v>
      </c>
      <c r="U34" s="84">
        <f t="shared" si="2"/>
        <v>2114</v>
      </c>
      <c r="V34" s="67">
        <f>IF(ISBLANK(X34), "", _xlfn.XLOOKUP(X34,'SNAP2 IDs'!C$3:C$15,'SNAP2 IDs'!B$3:B$15,""))</f>
        <v>5</v>
      </c>
      <c r="W34" s="67">
        <f>_xlfn.XLOOKUP($V34, 'SNAP2 IDs'!$B$3:$B$15,'SNAP2 IDs'!D$3:D$15, "Lookup err")</f>
        <v>1</v>
      </c>
      <c r="X34" s="67">
        <v>5</v>
      </c>
      <c r="Y34" s="67" t="str">
        <f>_xlfn.XLOOKUP($V34, 'SNAP2 IDs'!$B$3:$B$15,'SNAP2 IDs'!E$3:E$15, "Lookup err")</f>
        <v>00:00:18:2d:e4:75</v>
      </c>
      <c r="Z34" s="67" t="str">
        <f>_xlfn.XLOOKUP($V34, 'SNAP2 IDs'!$B$3:$B$15,'SNAP2 IDs'!F$3:F$15, "Lookup err")</f>
        <v>snap05.sas.pvt</v>
      </c>
      <c r="AA34" s="67">
        <v>0</v>
      </c>
      <c r="AB34" s="67">
        <v>2</v>
      </c>
      <c r="AC34" s="67">
        <v>3</v>
      </c>
      <c r="AD34" s="67">
        <f t="shared" si="3"/>
        <v>0</v>
      </c>
      <c r="AE34" s="67">
        <f t="shared" si="4"/>
        <v>1</v>
      </c>
      <c r="AF34" s="67">
        <f t="shared" si="5"/>
        <v>128</v>
      </c>
      <c r="AG34" s="76" t="s">
        <v>131</v>
      </c>
    </row>
    <row r="35" spans="1:33" s="45" customFormat="1" ht="15.95" customHeight="1">
      <c r="A35" s="90"/>
      <c r="B35" s="87" t="s">
        <v>168</v>
      </c>
      <c r="C35" s="74" t="s">
        <v>71</v>
      </c>
      <c r="D35" s="74">
        <v>37.239281519999999</v>
      </c>
      <c r="E35" s="74">
        <v>-118.28093814</v>
      </c>
      <c r="F35" s="74">
        <v>1182.45</v>
      </c>
      <c r="G35" s="75">
        <v>64.650000000000006</v>
      </c>
      <c r="H35" s="75">
        <v>-55.02</v>
      </c>
      <c r="I35" s="85" t="s">
        <v>72</v>
      </c>
      <c r="J35" s="85" t="s">
        <v>72</v>
      </c>
      <c r="K35" s="99" t="s">
        <v>169</v>
      </c>
      <c r="L35" s="99" t="s">
        <v>170</v>
      </c>
      <c r="M35" s="85" t="s">
        <v>75</v>
      </c>
      <c r="N35" s="85" t="s">
        <v>75</v>
      </c>
      <c r="O35" s="67">
        <v>21</v>
      </c>
      <c r="P35" s="67">
        <v>34</v>
      </c>
      <c r="Q35" s="67">
        <f t="shared" si="0"/>
        <v>21</v>
      </c>
      <c r="R35" s="67">
        <v>15</v>
      </c>
      <c r="S35" s="84">
        <f t="shared" si="1"/>
        <v>2115</v>
      </c>
      <c r="T35" s="80">
        <v>16</v>
      </c>
      <c r="U35" s="84">
        <f t="shared" si="2"/>
        <v>2116</v>
      </c>
      <c r="V35" s="67">
        <f>IF(ISBLANK(X35), "", _xlfn.XLOOKUP(X35,'SNAP2 IDs'!C$3:C$15,'SNAP2 IDs'!B$3:B$15,""))</f>
        <v>5</v>
      </c>
      <c r="W35" s="67">
        <f>_xlfn.XLOOKUP($V35, 'SNAP2 IDs'!$B$3:$B$15,'SNAP2 IDs'!D$3:D$15, "Lookup err")</f>
        <v>1</v>
      </c>
      <c r="X35" s="67">
        <v>5</v>
      </c>
      <c r="Y35" s="67" t="str">
        <f>_xlfn.XLOOKUP($V35, 'SNAP2 IDs'!$B$3:$B$15,'SNAP2 IDs'!E$3:E$15, "Lookup err")</f>
        <v>00:00:18:2d:e4:75</v>
      </c>
      <c r="Z35" s="67" t="str">
        <f>_xlfn.XLOOKUP($V35, 'SNAP2 IDs'!$B$3:$B$15,'SNAP2 IDs'!F$3:F$15, "Lookup err")</f>
        <v>snap05.sas.pvt</v>
      </c>
      <c r="AA35" s="67">
        <v>0</v>
      </c>
      <c r="AB35" s="67">
        <v>4</v>
      </c>
      <c r="AC35" s="67">
        <v>5</v>
      </c>
      <c r="AD35" s="67">
        <f t="shared" si="3"/>
        <v>6</v>
      </c>
      <c r="AE35" s="67">
        <f t="shared" si="4"/>
        <v>7</v>
      </c>
      <c r="AF35" s="67">
        <f t="shared" si="5"/>
        <v>131</v>
      </c>
      <c r="AG35" s="76" t="s">
        <v>131</v>
      </c>
    </row>
    <row r="36" spans="1:33" s="45" customFormat="1" ht="15.95" customHeight="1">
      <c r="A36" s="90"/>
      <c r="B36" s="87" t="s">
        <v>171</v>
      </c>
      <c r="C36" s="74" t="s">
        <v>71</v>
      </c>
      <c r="D36" s="74">
        <v>37.239154200000002</v>
      </c>
      <c r="E36" s="74">
        <v>-118.28090965</v>
      </c>
      <c r="F36" s="74">
        <v>1182.81</v>
      </c>
      <c r="G36" s="75">
        <v>67.17</v>
      </c>
      <c r="H36" s="75">
        <v>-69.150000000000006</v>
      </c>
      <c r="I36" s="85" t="s">
        <v>72</v>
      </c>
      <c r="J36" s="85" t="s">
        <v>72</v>
      </c>
      <c r="K36" s="99" t="s">
        <v>172</v>
      </c>
      <c r="L36" s="99" t="s">
        <v>173</v>
      </c>
      <c r="M36" s="85" t="s">
        <v>75</v>
      </c>
      <c r="N36" s="85" t="s">
        <v>75</v>
      </c>
      <c r="O36" s="67">
        <v>22</v>
      </c>
      <c r="P36" s="67">
        <v>30</v>
      </c>
      <c r="Q36" s="67">
        <f t="shared" si="0"/>
        <v>22</v>
      </c>
      <c r="R36" s="67">
        <v>1</v>
      </c>
      <c r="S36" s="84">
        <f t="shared" si="1"/>
        <v>2201</v>
      </c>
      <c r="T36" s="80">
        <v>2</v>
      </c>
      <c r="U36" s="84">
        <f t="shared" si="2"/>
        <v>2202</v>
      </c>
      <c r="V36" s="67">
        <f>IF(ISBLANK(X36), "", _xlfn.XLOOKUP(X36,'SNAP2 IDs'!C$3:C$15,'SNAP2 IDs'!B$3:B$15,""))</f>
        <v>5</v>
      </c>
      <c r="W36" s="67">
        <f>_xlfn.XLOOKUP($V36, 'SNAP2 IDs'!$B$3:$B$15,'SNAP2 IDs'!D$3:D$15, "Lookup err")</f>
        <v>1</v>
      </c>
      <c r="X36" s="67">
        <v>5</v>
      </c>
      <c r="Y36" s="67" t="str">
        <f>_xlfn.XLOOKUP($V36, 'SNAP2 IDs'!$B$3:$B$15,'SNAP2 IDs'!E$3:E$15, "Lookup err")</f>
        <v>00:00:18:2d:e4:75</v>
      </c>
      <c r="Z36" s="67" t="str">
        <f>_xlfn.XLOOKUP($V36, 'SNAP2 IDs'!$B$3:$B$15,'SNAP2 IDs'!F$3:F$15, "Lookup err")</f>
        <v>snap05.sas.pvt</v>
      </c>
      <c r="AA36" s="67">
        <v>0</v>
      </c>
      <c r="AB36" s="67">
        <v>6</v>
      </c>
      <c r="AC36" s="67">
        <v>7</v>
      </c>
      <c r="AD36" s="67">
        <f t="shared" si="3"/>
        <v>4</v>
      </c>
      <c r="AE36" s="67">
        <f t="shared" si="4"/>
        <v>5</v>
      </c>
      <c r="AF36" s="67">
        <f t="shared" si="5"/>
        <v>130</v>
      </c>
      <c r="AG36" s="76" t="s">
        <v>131</v>
      </c>
    </row>
    <row r="37" spans="1:33" s="45" customFormat="1" ht="15.95" customHeight="1">
      <c r="A37" s="90"/>
      <c r="B37" s="87" t="s">
        <v>174</v>
      </c>
      <c r="C37" s="74" t="s">
        <v>71</v>
      </c>
      <c r="D37" s="74">
        <v>37.240609460000002</v>
      </c>
      <c r="E37" s="74">
        <v>-118.28117415</v>
      </c>
      <c r="F37" s="74">
        <v>1182.8900000000001</v>
      </c>
      <c r="G37" s="75">
        <v>43.7</v>
      </c>
      <c r="H37" s="75">
        <v>92.36</v>
      </c>
      <c r="I37" s="85" t="s">
        <v>72</v>
      </c>
      <c r="J37" s="85" t="s">
        <v>72</v>
      </c>
      <c r="K37" s="99" t="s">
        <v>175</v>
      </c>
      <c r="L37" s="99" t="s">
        <v>176</v>
      </c>
      <c r="M37" s="85" t="s">
        <v>75</v>
      </c>
      <c r="N37" s="85" t="s">
        <v>75</v>
      </c>
      <c r="O37" s="67">
        <v>24</v>
      </c>
      <c r="P37" s="67">
        <f>_xlfn.XLOOKUP(O37,'ARX IDs'!B$3:B$47,'ARX IDs'!C$3:C$47,"")</f>
        <v>43</v>
      </c>
      <c r="Q37" s="67">
        <f t="shared" si="0"/>
        <v>24</v>
      </c>
      <c r="R37" s="67">
        <v>15</v>
      </c>
      <c r="S37" s="84">
        <f t="shared" ref="S37:S68" si="6">100 * $Q37 + R37</f>
        <v>2415</v>
      </c>
      <c r="T37" s="80">
        <v>16</v>
      </c>
      <c r="U37" s="84">
        <f t="shared" si="2"/>
        <v>2416</v>
      </c>
      <c r="V37" s="67">
        <f>IF(ISBLANK(X37), "", _xlfn.XLOOKUP(X37,'SNAP2 IDs'!C$3:C$15,'SNAP2 IDs'!B$3:B$15,""))</f>
        <v>6</v>
      </c>
      <c r="W37" s="67">
        <f>_xlfn.XLOOKUP($V37, 'SNAP2 IDs'!$B$3:$B$15,'SNAP2 IDs'!D$3:D$15, "Lookup err")</f>
        <v>1</v>
      </c>
      <c r="X37" s="67">
        <v>6</v>
      </c>
      <c r="Y37" s="67" t="str">
        <f>_xlfn.XLOOKUP($V37, 'SNAP2 IDs'!$B$3:$B$15,'SNAP2 IDs'!E$3:E$15, "Lookup err")</f>
        <v>02:00:c2:4f:e4:75</v>
      </c>
      <c r="Z37" s="67" t="str">
        <f>_xlfn.XLOOKUP($V37, 'SNAP2 IDs'!$B$3:$B$15,'SNAP2 IDs'!F$3:F$15, "Lookup err")</f>
        <v>snap06.sas.pvt</v>
      </c>
      <c r="AA37" s="67">
        <v>0</v>
      </c>
      <c r="AB37" s="67">
        <v>0</v>
      </c>
      <c r="AC37" s="67">
        <v>1</v>
      </c>
      <c r="AD37" s="67">
        <f t="shared" si="3"/>
        <v>2</v>
      </c>
      <c r="AE37" s="67">
        <f t="shared" si="4"/>
        <v>3</v>
      </c>
      <c r="AF37" s="67">
        <f t="shared" si="5"/>
        <v>161</v>
      </c>
      <c r="AG37" s="76" t="s">
        <v>131</v>
      </c>
    </row>
    <row r="38" spans="1:33" s="45" customFormat="1" ht="15.95" customHeight="1">
      <c r="A38" s="90"/>
      <c r="B38" s="87" t="s">
        <v>177</v>
      </c>
      <c r="C38" s="74" t="s">
        <v>71</v>
      </c>
      <c r="D38" s="74">
        <v>37.240439010000003</v>
      </c>
      <c r="E38" s="74">
        <v>-118.28102850000001</v>
      </c>
      <c r="F38" s="74">
        <v>1182.58</v>
      </c>
      <c r="G38" s="75">
        <v>56.63</v>
      </c>
      <c r="H38" s="75">
        <v>73.44</v>
      </c>
      <c r="I38" s="85" t="s">
        <v>72</v>
      </c>
      <c r="J38" s="85" t="s">
        <v>72</v>
      </c>
      <c r="K38" s="99" t="s">
        <v>178</v>
      </c>
      <c r="L38" s="99" t="s">
        <v>179</v>
      </c>
      <c r="M38" s="85" t="s">
        <v>75</v>
      </c>
      <c r="N38" s="85" t="s">
        <v>75</v>
      </c>
      <c r="O38" s="67">
        <v>25</v>
      </c>
      <c r="P38" s="67">
        <f>_xlfn.XLOOKUP(O38,'ARX IDs'!B$3:B$47,'ARX IDs'!C$3:C$47,"")</f>
        <v>31</v>
      </c>
      <c r="Q38" s="67">
        <f t="shared" si="0"/>
        <v>25</v>
      </c>
      <c r="R38" s="67">
        <v>5</v>
      </c>
      <c r="S38" s="84">
        <f t="shared" si="6"/>
        <v>2505</v>
      </c>
      <c r="T38" s="80">
        <v>6</v>
      </c>
      <c r="U38" s="84">
        <f t="shared" si="2"/>
        <v>2506</v>
      </c>
      <c r="V38" s="67">
        <f>IF(ISBLANK(X38), "", _xlfn.XLOOKUP(X38,'SNAP2 IDs'!C$3:C$15,'SNAP2 IDs'!B$3:B$15,""))</f>
        <v>6</v>
      </c>
      <c r="W38" s="67">
        <f>_xlfn.XLOOKUP($V38, 'SNAP2 IDs'!$B$3:$B$15,'SNAP2 IDs'!D$3:D$15, "Lookup err")</f>
        <v>1</v>
      </c>
      <c r="X38" s="67">
        <v>6</v>
      </c>
      <c r="Y38" s="67" t="str">
        <f>_xlfn.XLOOKUP($V38, 'SNAP2 IDs'!$B$3:$B$15,'SNAP2 IDs'!E$3:E$15, "Lookup err")</f>
        <v>02:00:c2:4f:e4:75</v>
      </c>
      <c r="Z38" s="67" t="str">
        <f>_xlfn.XLOOKUP($V38, 'SNAP2 IDs'!$B$3:$B$15,'SNAP2 IDs'!F$3:F$15, "Lookup err")</f>
        <v>snap06.sas.pvt</v>
      </c>
      <c r="AA38" s="67">
        <v>0</v>
      </c>
      <c r="AB38" s="67">
        <v>6</v>
      </c>
      <c r="AC38" s="67">
        <v>7</v>
      </c>
      <c r="AD38" s="67">
        <f t="shared" si="3"/>
        <v>4</v>
      </c>
      <c r="AE38" s="67">
        <f t="shared" si="4"/>
        <v>5</v>
      </c>
      <c r="AF38" s="67">
        <f t="shared" si="5"/>
        <v>162</v>
      </c>
      <c r="AG38" s="76" t="s">
        <v>131</v>
      </c>
    </row>
    <row r="39" spans="1:33" s="45" customFormat="1" ht="15.95" customHeight="1">
      <c r="A39" s="90"/>
      <c r="B39" s="87" t="s">
        <v>180</v>
      </c>
      <c r="C39" s="74" t="s">
        <v>71</v>
      </c>
      <c r="D39" s="74">
        <v>37.240374989999999</v>
      </c>
      <c r="E39" s="74">
        <v>-118.28117435999999</v>
      </c>
      <c r="F39" s="74">
        <v>1182.6500000000001</v>
      </c>
      <c r="G39" s="75">
        <v>43.69</v>
      </c>
      <c r="H39" s="75">
        <v>66.34</v>
      </c>
      <c r="I39" s="85" t="s">
        <v>72</v>
      </c>
      <c r="J39" s="85" t="s">
        <v>72</v>
      </c>
      <c r="K39" s="99" t="s">
        <v>181</v>
      </c>
      <c r="L39" s="99" t="s">
        <v>182</v>
      </c>
      <c r="M39" s="85" t="s">
        <v>75</v>
      </c>
      <c r="N39" s="85" t="s">
        <v>75</v>
      </c>
      <c r="O39" s="67">
        <v>25</v>
      </c>
      <c r="P39" s="67">
        <f>_xlfn.XLOOKUP(O39,'ARX IDs'!B$3:B$47,'ARX IDs'!C$3:C$47,"")</f>
        <v>31</v>
      </c>
      <c r="Q39" s="67">
        <f t="shared" si="0"/>
        <v>25</v>
      </c>
      <c r="R39" s="67">
        <v>1</v>
      </c>
      <c r="S39" s="84">
        <f t="shared" si="6"/>
        <v>2501</v>
      </c>
      <c r="T39" s="80">
        <v>2</v>
      </c>
      <c r="U39" s="84">
        <f t="shared" si="2"/>
        <v>2502</v>
      </c>
      <c r="V39" s="67">
        <f>IF(ISBLANK(X39), "", _xlfn.XLOOKUP(X39,'SNAP2 IDs'!C$3:C$15,'SNAP2 IDs'!B$3:B$15,""))</f>
        <v>6</v>
      </c>
      <c r="W39" s="67">
        <f>_xlfn.XLOOKUP($V39, 'SNAP2 IDs'!$B$3:$B$15,'SNAP2 IDs'!D$3:D$15, "Lookup err")</f>
        <v>1</v>
      </c>
      <c r="X39" s="67">
        <v>6</v>
      </c>
      <c r="Y39" s="67" t="str">
        <f>_xlfn.XLOOKUP($V39, 'SNAP2 IDs'!$B$3:$B$15,'SNAP2 IDs'!E$3:E$15, "Lookup err")</f>
        <v>02:00:c2:4f:e4:75</v>
      </c>
      <c r="Z39" s="67" t="str">
        <f>_xlfn.XLOOKUP($V39, 'SNAP2 IDs'!$B$3:$B$15,'SNAP2 IDs'!F$3:F$15, "Lookup err")</f>
        <v>snap06.sas.pvt</v>
      </c>
      <c r="AA39" s="67">
        <v>0</v>
      </c>
      <c r="AB39" s="67">
        <v>2</v>
      </c>
      <c r="AC39" s="67">
        <v>3</v>
      </c>
      <c r="AD39" s="67">
        <f t="shared" si="3"/>
        <v>0</v>
      </c>
      <c r="AE39" s="67">
        <f t="shared" si="4"/>
        <v>1</v>
      </c>
      <c r="AF39" s="67">
        <f t="shared" si="5"/>
        <v>160</v>
      </c>
      <c r="AG39" s="76" t="s">
        <v>127</v>
      </c>
    </row>
    <row r="40" spans="1:33" s="45" customFormat="1" ht="15.95" customHeight="1">
      <c r="A40" s="90"/>
      <c r="B40" s="87" t="s">
        <v>183</v>
      </c>
      <c r="C40" s="74" t="s">
        <v>71</v>
      </c>
      <c r="D40" s="74">
        <v>37.240361759999999</v>
      </c>
      <c r="E40" s="74">
        <v>-118.281272</v>
      </c>
      <c r="F40" s="74">
        <v>1182.75</v>
      </c>
      <c r="G40" s="75">
        <v>35.020000000000003</v>
      </c>
      <c r="H40" s="75">
        <v>64.87</v>
      </c>
      <c r="I40" s="85" t="s">
        <v>72</v>
      </c>
      <c r="J40" s="85" t="s">
        <v>72</v>
      </c>
      <c r="K40" s="99" t="s">
        <v>184</v>
      </c>
      <c r="L40" s="99" t="s">
        <v>185</v>
      </c>
      <c r="M40" s="85" t="s">
        <v>75</v>
      </c>
      <c r="N40" s="85" t="s">
        <v>75</v>
      </c>
      <c r="O40" s="67">
        <v>25</v>
      </c>
      <c r="P40" s="67">
        <f>_xlfn.XLOOKUP(O40,'ARX IDs'!B$3:B$47,'ARX IDs'!C$3:C$47,"")</f>
        <v>31</v>
      </c>
      <c r="Q40" s="67">
        <f t="shared" si="0"/>
        <v>25</v>
      </c>
      <c r="R40" s="67">
        <v>3</v>
      </c>
      <c r="S40" s="84">
        <f t="shared" si="6"/>
        <v>2503</v>
      </c>
      <c r="T40" s="80">
        <v>4</v>
      </c>
      <c r="U40" s="84">
        <f t="shared" si="2"/>
        <v>2504</v>
      </c>
      <c r="V40" s="67">
        <f>IF(ISBLANK(X40), "", _xlfn.XLOOKUP(X40,'SNAP2 IDs'!C$3:C$15,'SNAP2 IDs'!B$3:B$15,""))</f>
        <v>6</v>
      </c>
      <c r="W40" s="67">
        <f>_xlfn.XLOOKUP($V40, 'SNAP2 IDs'!$B$3:$B$15,'SNAP2 IDs'!D$3:D$15, "Lookup err")</f>
        <v>1</v>
      </c>
      <c r="X40" s="67">
        <v>6</v>
      </c>
      <c r="Y40" s="67" t="str">
        <f>_xlfn.XLOOKUP($V40, 'SNAP2 IDs'!$B$3:$B$15,'SNAP2 IDs'!E$3:E$15, "Lookup err")</f>
        <v>02:00:c2:4f:e4:75</v>
      </c>
      <c r="Z40" s="67" t="str">
        <f>_xlfn.XLOOKUP($V40, 'SNAP2 IDs'!$B$3:$B$15,'SNAP2 IDs'!F$3:F$15, "Lookup err")</f>
        <v>snap06.sas.pvt</v>
      </c>
      <c r="AA40" s="67">
        <v>0</v>
      </c>
      <c r="AB40" s="67">
        <v>4</v>
      </c>
      <c r="AC40" s="67">
        <v>5</v>
      </c>
      <c r="AD40" s="67">
        <f t="shared" si="3"/>
        <v>6</v>
      </c>
      <c r="AE40" s="67">
        <f t="shared" si="4"/>
        <v>7</v>
      </c>
      <c r="AF40" s="67">
        <f t="shared" si="5"/>
        <v>163</v>
      </c>
      <c r="AG40" s="76" t="s">
        <v>89</v>
      </c>
    </row>
    <row r="41" spans="1:33" s="45" customFormat="1" ht="15.95" customHeight="1">
      <c r="A41" s="90"/>
      <c r="B41" s="87" t="s">
        <v>186</v>
      </c>
      <c r="C41" s="74" t="s">
        <v>71</v>
      </c>
      <c r="D41" s="74">
        <v>37.24028972</v>
      </c>
      <c r="E41" s="74">
        <v>-118.2811755</v>
      </c>
      <c r="F41" s="74">
        <v>1182.71</v>
      </c>
      <c r="G41" s="75">
        <v>43.58</v>
      </c>
      <c r="H41" s="75">
        <v>56.87</v>
      </c>
      <c r="I41" s="85" t="s">
        <v>72</v>
      </c>
      <c r="J41" s="85" t="s">
        <v>72</v>
      </c>
      <c r="K41" s="99" t="s">
        <v>187</v>
      </c>
      <c r="L41" s="99" t="s">
        <v>188</v>
      </c>
      <c r="M41" s="85" t="s">
        <v>75</v>
      </c>
      <c r="N41" s="85" t="s">
        <v>75</v>
      </c>
      <c r="O41" s="67">
        <v>27</v>
      </c>
      <c r="P41" s="67">
        <f>_xlfn.XLOOKUP(O41,'ARX IDs'!B$3:B$47,'ARX IDs'!C$3:C$47,"")</f>
        <v>21</v>
      </c>
      <c r="Q41" s="67">
        <f t="shared" si="0"/>
        <v>27</v>
      </c>
      <c r="R41" s="67">
        <v>7</v>
      </c>
      <c r="S41" s="84">
        <f t="shared" si="6"/>
        <v>2707</v>
      </c>
      <c r="T41" s="80">
        <v>8</v>
      </c>
      <c r="U41" s="84">
        <f t="shared" si="2"/>
        <v>2708</v>
      </c>
      <c r="V41" s="67">
        <f>IF(ISBLANK(X41), "", _xlfn.XLOOKUP(X41,'SNAP2 IDs'!C$3:C$15,'SNAP2 IDs'!B$3:B$15,""))</f>
        <v>6</v>
      </c>
      <c r="W41" s="67">
        <f>_xlfn.XLOOKUP($V41, 'SNAP2 IDs'!$B$3:$B$15,'SNAP2 IDs'!D$3:D$15, "Lookup err")</f>
        <v>1</v>
      </c>
      <c r="X41" s="67">
        <v>6</v>
      </c>
      <c r="Y41" s="67" t="str">
        <f>_xlfn.XLOOKUP($V41, 'SNAP2 IDs'!$B$3:$B$15,'SNAP2 IDs'!E$3:E$15, "Lookup err")</f>
        <v>02:00:c2:4f:e4:75</v>
      </c>
      <c r="Z41" s="67" t="str">
        <f>_xlfn.XLOOKUP($V41, 'SNAP2 IDs'!$B$3:$B$15,'SNAP2 IDs'!F$3:F$15, "Lookup err")</f>
        <v>snap06.sas.pvt</v>
      </c>
      <c r="AA41" s="67">
        <v>1</v>
      </c>
      <c r="AB41" s="67">
        <v>8</v>
      </c>
      <c r="AC41" s="67">
        <v>9</v>
      </c>
      <c r="AD41" s="67">
        <f t="shared" si="3"/>
        <v>42</v>
      </c>
      <c r="AE41" s="67">
        <f t="shared" si="4"/>
        <v>43</v>
      </c>
      <c r="AF41" s="67">
        <f t="shared" si="5"/>
        <v>181</v>
      </c>
      <c r="AG41" s="76" t="s">
        <v>131</v>
      </c>
    </row>
    <row r="42" spans="1:33" s="45" customFormat="1" ht="15.95" customHeight="1">
      <c r="A42" s="90"/>
      <c r="B42" s="87" t="s">
        <v>189</v>
      </c>
      <c r="C42" s="74" t="s">
        <v>71</v>
      </c>
      <c r="D42" s="74">
        <v>37.2402905</v>
      </c>
      <c r="E42" s="74">
        <v>-118.28104146</v>
      </c>
      <c r="F42" s="74">
        <v>1182.42</v>
      </c>
      <c r="G42" s="75">
        <v>55.48</v>
      </c>
      <c r="H42" s="75">
        <v>56.96</v>
      </c>
      <c r="I42" s="85" t="s">
        <v>72</v>
      </c>
      <c r="J42" s="85" t="s">
        <v>72</v>
      </c>
      <c r="K42" s="99" t="s">
        <v>190</v>
      </c>
      <c r="L42" s="99" t="s">
        <v>191</v>
      </c>
      <c r="M42" s="85" t="s">
        <v>75</v>
      </c>
      <c r="N42" s="85" t="s">
        <v>75</v>
      </c>
      <c r="O42" s="67">
        <v>16</v>
      </c>
      <c r="P42" s="67">
        <v>39</v>
      </c>
      <c r="Q42" s="67">
        <f t="shared" si="0"/>
        <v>16</v>
      </c>
      <c r="R42" s="67">
        <v>11</v>
      </c>
      <c r="S42" s="84">
        <f t="shared" si="6"/>
        <v>1611</v>
      </c>
      <c r="T42" s="80">
        <v>12</v>
      </c>
      <c r="U42" s="84">
        <f t="shared" si="2"/>
        <v>1612</v>
      </c>
      <c r="V42" s="67">
        <f>IF(ISBLANK(X42), "", _xlfn.XLOOKUP(X42,'SNAP2 IDs'!C$3:C$15,'SNAP2 IDs'!B$3:B$15,""))</f>
        <v>10</v>
      </c>
      <c r="W42" s="67">
        <f>_xlfn.XLOOKUP($V42, 'SNAP2 IDs'!$B$3:$B$15,'SNAP2 IDs'!D$3:D$15, "Lookup err")</f>
        <v>1</v>
      </c>
      <c r="X42" s="67">
        <v>3</v>
      </c>
      <c r="Y42" s="67" t="str">
        <f>_xlfn.XLOOKUP($V42, 'SNAP2 IDs'!$B$3:$B$15,'SNAP2 IDs'!E$3:E$15, "Lookup err")</f>
        <v>02:00:a6:4e:e4:6f</v>
      </c>
      <c r="Z42" s="67" t="str">
        <f>_xlfn.XLOOKUP($V42, 'SNAP2 IDs'!$B$3:$B$15,'SNAP2 IDs'!F$3:F$15, "Lookup err")</f>
        <v>snap03.sas.pvt</v>
      </c>
      <c r="AA42" s="67">
        <v>0</v>
      </c>
      <c r="AB42" s="67">
        <v>24</v>
      </c>
      <c r="AC42" s="67">
        <v>25</v>
      </c>
      <c r="AD42" s="67">
        <f t="shared" si="3"/>
        <v>26</v>
      </c>
      <c r="AE42" s="67">
        <f t="shared" si="4"/>
        <v>27</v>
      </c>
      <c r="AF42" s="67">
        <f t="shared" si="5"/>
        <v>77</v>
      </c>
      <c r="AG42" s="76" t="s">
        <v>131</v>
      </c>
    </row>
    <row r="43" spans="1:33" s="45" customFormat="1" ht="15.95" customHeight="1">
      <c r="A43" s="90"/>
      <c r="B43" s="87" t="s">
        <v>192</v>
      </c>
      <c r="C43" s="74" t="s">
        <v>71</v>
      </c>
      <c r="D43" s="74">
        <v>37.240281529999997</v>
      </c>
      <c r="E43" s="74">
        <v>-118.28126795</v>
      </c>
      <c r="F43" s="74">
        <v>1182.76</v>
      </c>
      <c r="G43" s="75">
        <v>35.380000000000003</v>
      </c>
      <c r="H43" s="75">
        <v>55.96</v>
      </c>
      <c r="I43" s="86" t="s">
        <v>193</v>
      </c>
      <c r="J43" s="86" t="s">
        <v>193</v>
      </c>
      <c r="K43" s="99"/>
      <c r="L43" s="99"/>
      <c r="M43" s="96" t="s">
        <v>194</v>
      </c>
      <c r="N43" s="96" t="s">
        <v>195</v>
      </c>
      <c r="O43" s="67">
        <v>45</v>
      </c>
      <c r="P43" s="67">
        <f>_xlfn.XLOOKUP(O43,'ARX IDs'!B$3:B$47,'ARX IDs'!C$3:C$47,"")</f>
        <v>50</v>
      </c>
      <c r="Q43" s="67">
        <v>45</v>
      </c>
      <c r="R43" s="67">
        <v>7</v>
      </c>
      <c r="S43" s="84">
        <f t="shared" si="6"/>
        <v>4507</v>
      </c>
      <c r="T43" s="81">
        <v>8</v>
      </c>
      <c r="U43" s="84">
        <f t="shared" si="2"/>
        <v>4508</v>
      </c>
      <c r="V43" s="67" t="str">
        <f>IF(ISBLANK(X43), "", _xlfn.XLOOKUP(X43,'SNAP2 IDs'!C$3:C$15,'SNAP2 IDs'!B$3:B$15,""))</f>
        <v/>
      </c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76" t="s">
        <v>127</v>
      </c>
    </row>
    <row r="44" spans="1:33" s="45" customFormat="1" ht="15.95" customHeight="1">
      <c r="A44" s="90"/>
      <c r="B44" s="87" t="s">
        <v>196</v>
      </c>
      <c r="C44" s="74" t="s">
        <v>71</v>
      </c>
      <c r="D44" s="74">
        <v>37.240237669999999</v>
      </c>
      <c r="E44" s="74">
        <v>-118.28113573</v>
      </c>
      <c r="F44" s="74">
        <v>1182.67</v>
      </c>
      <c r="G44" s="75">
        <v>47.11</v>
      </c>
      <c r="H44" s="75">
        <v>51.1</v>
      </c>
      <c r="I44" s="85" t="s">
        <v>72</v>
      </c>
      <c r="J44" s="85" t="s">
        <v>72</v>
      </c>
      <c r="K44" s="99" t="s">
        <v>197</v>
      </c>
      <c r="L44" s="99" t="s">
        <v>198</v>
      </c>
      <c r="M44" s="85" t="s">
        <v>75</v>
      </c>
      <c r="N44" s="85" t="s">
        <v>75</v>
      </c>
      <c r="O44" s="67">
        <v>16</v>
      </c>
      <c r="P44" s="67">
        <v>39</v>
      </c>
      <c r="Q44" s="67">
        <f t="shared" ref="Q44:Q86" si="7">O44</f>
        <v>16</v>
      </c>
      <c r="R44" s="67">
        <v>13</v>
      </c>
      <c r="S44" s="84">
        <f t="shared" si="6"/>
        <v>1613</v>
      </c>
      <c r="T44" s="80">
        <v>14</v>
      </c>
      <c r="U44" s="84">
        <f t="shared" si="2"/>
        <v>1614</v>
      </c>
      <c r="V44" s="67">
        <f>IF(ISBLANK(X44), "", _xlfn.XLOOKUP(X44,'SNAP2 IDs'!C$3:C$15,'SNAP2 IDs'!B$3:B$15,""))</f>
        <v>10</v>
      </c>
      <c r="W44" s="67">
        <f>_xlfn.XLOOKUP($V44, 'SNAP2 IDs'!$B$3:$B$15,'SNAP2 IDs'!D$3:D$15, "Lookup err")</f>
        <v>1</v>
      </c>
      <c r="X44" s="67">
        <v>3</v>
      </c>
      <c r="Y44" s="67" t="str">
        <f>_xlfn.XLOOKUP($V44, 'SNAP2 IDs'!$B$3:$B$15,'SNAP2 IDs'!E$3:E$15, "Lookup err")</f>
        <v>02:00:a6:4e:e4:6f</v>
      </c>
      <c r="Z44" s="67" t="str">
        <f>_xlfn.XLOOKUP($V44, 'SNAP2 IDs'!$B$3:$B$15,'SNAP2 IDs'!F$3:F$15, "Lookup err")</f>
        <v>snap03.sas.pvt</v>
      </c>
      <c r="AA44" s="67">
        <v>0</v>
      </c>
      <c r="AB44" s="67">
        <v>26</v>
      </c>
      <c r="AC44" s="67">
        <v>27</v>
      </c>
      <c r="AD44" s="67">
        <f t="shared" ref="AD44:AD86" si="8">_xlfn.BITXOR(AB44,2) + 32*AA44</f>
        <v>24</v>
      </c>
      <c r="AE44" s="67">
        <f t="shared" ref="AE44:AE86" si="9">_xlfn.BITXOR(AC44,2) + 32*AA44</f>
        <v>25</v>
      </c>
      <c r="AF44" s="67">
        <f t="shared" ref="AF44:AF86" si="10">32*(X44-1) + (AD44/2)</f>
        <v>76</v>
      </c>
      <c r="AG44" s="76" t="s">
        <v>131</v>
      </c>
    </row>
    <row r="45" spans="1:33" s="45" customFormat="1" ht="15.95" customHeight="1">
      <c r="A45" s="90"/>
      <c r="B45" s="87" t="s">
        <v>199</v>
      </c>
      <c r="C45" s="74" t="s">
        <v>71</v>
      </c>
      <c r="D45" s="74">
        <v>37.240145630000001</v>
      </c>
      <c r="E45" s="74">
        <v>-118.28127732999999</v>
      </c>
      <c r="F45" s="74">
        <v>1182.8800000000001</v>
      </c>
      <c r="G45" s="75">
        <v>34.549999999999997</v>
      </c>
      <c r="H45" s="75">
        <v>40.880000000000003</v>
      </c>
      <c r="I45" s="85" t="s">
        <v>72</v>
      </c>
      <c r="J45" s="85" t="s">
        <v>72</v>
      </c>
      <c r="K45" s="99" t="s">
        <v>200</v>
      </c>
      <c r="L45" s="99" t="s">
        <v>201</v>
      </c>
      <c r="M45" s="85" t="s">
        <v>75</v>
      </c>
      <c r="N45" s="85" t="s">
        <v>75</v>
      </c>
      <c r="O45" s="67">
        <v>16</v>
      </c>
      <c r="P45" s="67">
        <v>39</v>
      </c>
      <c r="Q45" s="67">
        <f t="shared" si="7"/>
        <v>16</v>
      </c>
      <c r="R45" s="67">
        <v>15</v>
      </c>
      <c r="S45" s="84">
        <f t="shared" si="6"/>
        <v>1615</v>
      </c>
      <c r="T45" s="80">
        <v>16</v>
      </c>
      <c r="U45" s="84">
        <f t="shared" si="2"/>
        <v>1616</v>
      </c>
      <c r="V45" s="67">
        <f>IF(ISBLANK(X45), "", _xlfn.XLOOKUP(X45,'SNAP2 IDs'!C$3:C$15,'SNAP2 IDs'!B$3:B$15,""))</f>
        <v>10</v>
      </c>
      <c r="W45" s="67">
        <f>_xlfn.XLOOKUP($V45, 'SNAP2 IDs'!$B$3:$B$15,'SNAP2 IDs'!D$3:D$15, "Lookup err")</f>
        <v>1</v>
      </c>
      <c r="X45" s="67">
        <v>3</v>
      </c>
      <c r="Y45" s="67" t="str">
        <f>_xlfn.XLOOKUP($V45, 'SNAP2 IDs'!$B$3:$B$15,'SNAP2 IDs'!E$3:E$15, "Lookup err")</f>
        <v>02:00:a6:4e:e4:6f</v>
      </c>
      <c r="Z45" s="67" t="str">
        <f>_xlfn.XLOOKUP($V45, 'SNAP2 IDs'!$B$3:$B$15,'SNAP2 IDs'!F$3:F$15, "Lookup err")</f>
        <v>snap03.sas.pvt</v>
      </c>
      <c r="AA45" s="67">
        <v>0</v>
      </c>
      <c r="AB45" s="67">
        <v>28</v>
      </c>
      <c r="AC45" s="67">
        <v>29</v>
      </c>
      <c r="AD45" s="67">
        <f t="shared" si="8"/>
        <v>30</v>
      </c>
      <c r="AE45" s="67">
        <f t="shared" si="9"/>
        <v>31</v>
      </c>
      <c r="AF45" s="67">
        <f t="shared" si="10"/>
        <v>79</v>
      </c>
      <c r="AG45" s="76" t="s">
        <v>131</v>
      </c>
    </row>
    <row r="46" spans="1:33" s="45" customFormat="1" ht="15.95" customHeight="1">
      <c r="A46" s="90"/>
      <c r="B46" s="87" t="s">
        <v>202</v>
      </c>
      <c r="C46" s="74" t="s">
        <v>71</v>
      </c>
      <c r="D46" s="74">
        <v>37.240126080000003</v>
      </c>
      <c r="E46" s="74">
        <v>-118.28108224</v>
      </c>
      <c r="F46" s="74">
        <v>1182.68</v>
      </c>
      <c r="G46" s="75">
        <v>51.86</v>
      </c>
      <c r="H46" s="75">
        <v>38.71</v>
      </c>
      <c r="I46" s="85" t="s">
        <v>72</v>
      </c>
      <c r="J46" s="85" t="s">
        <v>72</v>
      </c>
      <c r="K46" s="99" t="s">
        <v>203</v>
      </c>
      <c r="L46" s="99" t="s">
        <v>204</v>
      </c>
      <c r="M46" s="85" t="s">
        <v>75</v>
      </c>
      <c r="N46" s="85" t="s">
        <v>75</v>
      </c>
      <c r="O46" s="67">
        <v>17</v>
      </c>
      <c r="P46" s="67">
        <v>38</v>
      </c>
      <c r="Q46" s="67">
        <f t="shared" si="7"/>
        <v>17</v>
      </c>
      <c r="R46" s="67">
        <v>1</v>
      </c>
      <c r="S46" s="84">
        <f t="shared" si="6"/>
        <v>1701</v>
      </c>
      <c r="T46" s="80">
        <v>2</v>
      </c>
      <c r="U46" s="84">
        <f t="shared" si="2"/>
        <v>1702</v>
      </c>
      <c r="V46" s="67">
        <f>IF(ISBLANK(X46), "", _xlfn.XLOOKUP(X46,'SNAP2 IDs'!C$3:C$15,'SNAP2 IDs'!B$3:B$15,""))</f>
        <v>10</v>
      </c>
      <c r="W46" s="67">
        <f>_xlfn.XLOOKUP($V46, 'SNAP2 IDs'!$B$3:$B$15,'SNAP2 IDs'!D$3:D$15, "Lookup err")</f>
        <v>1</v>
      </c>
      <c r="X46" s="67">
        <v>3</v>
      </c>
      <c r="Y46" s="67" t="str">
        <f>_xlfn.XLOOKUP($V46, 'SNAP2 IDs'!$B$3:$B$15,'SNAP2 IDs'!E$3:E$15, "Lookup err")</f>
        <v>02:00:a6:4e:e4:6f</v>
      </c>
      <c r="Z46" s="67" t="str">
        <f>_xlfn.XLOOKUP($V46, 'SNAP2 IDs'!$B$3:$B$15,'SNAP2 IDs'!F$3:F$15, "Lookup err")</f>
        <v>snap03.sas.pvt</v>
      </c>
      <c r="AA46" s="67">
        <v>0</v>
      </c>
      <c r="AB46" s="67">
        <v>30</v>
      </c>
      <c r="AC46" s="67">
        <v>31</v>
      </c>
      <c r="AD46" s="67">
        <f t="shared" si="8"/>
        <v>28</v>
      </c>
      <c r="AE46" s="67">
        <f t="shared" si="9"/>
        <v>29</v>
      </c>
      <c r="AF46" s="67">
        <f t="shared" si="10"/>
        <v>78</v>
      </c>
      <c r="AG46" s="76" t="s">
        <v>131</v>
      </c>
    </row>
    <row r="47" spans="1:33" s="45" customFormat="1" ht="15.95" customHeight="1">
      <c r="A47" s="90"/>
      <c r="B47" s="87" t="s">
        <v>205</v>
      </c>
      <c r="C47" s="74" t="s">
        <v>71</v>
      </c>
      <c r="D47" s="74">
        <v>37.240008789999997</v>
      </c>
      <c r="E47" s="74">
        <v>-118.28118544</v>
      </c>
      <c r="F47" s="74">
        <v>1182.93</v>
      </c>
      <c r="G47" s="75">
        <v>42.7</v>
      </c>
      <c r="H47" s="75">
        <v>25.69</v>
      </c>
      <c r="I47" s="85" t="s">
        <v>72</v>
      </c>
      <c r="J47" s="85" t="s">
        <v>72</v>
      </c>
      <c r="K47" s="99" t="s">
        <v>206</v>
      </c>
      <c r="L47" s="99" t="s">
        <v>207</v>
      </c>
      <c r="M47" s="85" t="s">
        <v>75</v>
      </c>
      <c r="N47" s="85" t="s">
        <v>75</v>
      </c>
      <c r="O47" s="67">
        <v>17</v>
      </c>
      <c r="P47" s="67">
        <v>38</v>
      </c>
      <c r="Q47" s="67">
        <f t="shared" si="7"/>
        <v>17</v>
      </c>
      <c r="R47" s="67">
        <v>3</v>
      </c>
      <c r="S47" s="84">
        <f t="shared" si="6"/>
        <v>1703</v>
      </c>
      <c r="T47" s="80">
        <v>4</v>
      </c>
      <c r="U47" s="84">
        <f t="shared" si="2"/>
        <v>1704</v>
      </c>
      <c r="V47" s="67">
        <f>IF(ISBLANK(X47), "", _xlfn.XLOOKUP(X47,'SNAP2 IDs'!C$3:C$15,'SNAP2 IDs'!B$3:B$15,""))</f>
        <v>10</v>
      </c>
      <c r="W47" s="67">
        <f>_xlfn.XLOOKUP($V47, 'SNAP2 IDs'!$B$3:$B$15,'SNAP2 IDs'!D$3:D$15, "Lookup err")</f>
        <v>1</v>
      </c>
      <c r="X47" s="67">
        <v>3</v>
      </c>
      <c r="Y47" s="67" t="str">
        <f>_xlfn.XLOOKUP($V47, 'SNAP2 IDs'!$B$3:$B$15,'SNAP2 IDs'!E$3:E$15, "Lookup err")</f>
        <v>02:00:a6:4e:e4:6f</v>
      </c>
      <c r="Z47" s="67" t="str">
        <f>_xlfn.XLOOKUP($V47, 'SNAP2 IDs'!$B$3:$B$15,'SNAP2 IDs'!F$3:F$15, "Lookup err")</f>
        <v>snap03.sas.pvt</v>
      </c>
      <c r="AA47" s="67">
        <v>1</v>
      </c>
      <c r="AB47" s="67">
        <v>0</v>
      </c>
      <c r="AC47" s="67">
        <v>1</v>
      </c>
      <c r="AD47" s="67">
        <f t="shared" si="8"/>
        <v>34</v>
      </c>
      <c r="AE47" s="67">
        <f t="shared" si="9"/>
        <v>35</v>
      </c>
      <c r="AF47" s="67">
        <f t="shared" si="10"/>
        <v>81</v>
      </c>
      <c r="AG47" s="76" t="s">
        <v>208</v>
      </c>
    </row>
    <row r="48" spans="1:33" s="45" customFormat="1" ht="15.95" customHeight="1">
      <c r="A48" s="90"/>
      <c r="B48" s="87" t="s">
        <v>209</v>
      </c>
      <c r="C48" s="74" t="s">
        <v>71</v>
      </c>
      <c r="D48" s="74">
        <v>37.239964720000003</v>
      </c>
      <c r="E48" s="74">
        <v>-118.28106615</v>
      </c>
      <c r="F48" s="74">
        <v>1182.77</v>
      </c>
      <c r="G48" s="75">
        <v>53.29</v>
      </c>
      <c r="H48" s="75">
        <v>20.8</v>
      </c>
      <c r="I48" s="85" t="s">
        <v>72</v>
      </c>
      <c r="J48" s="85" t="s">
        <v>72</v>
      </c>
      <c r="K48" s="99" t="s">
        <v>210</v>
      </c>
      <c r="L48" s="99" t="s">
        <v>211</v>
      </c>
      <c r="M48" s="85" t="s">
        <v>75</v>
      </c>
      <c r="N48" s="85" t="s">
        <v>75</v>
      </c>
      <c r="O48" s="67">
        <v>17</v>
      </c>
      <c r="P48" s="67">
        <v>38</v>
      </c>
      <c r="Q48" s="67">
        <f t="shared" si="7"/>
        <v>17</v>
      </c>
      <c r="R48" s="67">
        <v>5</v>
      </c>
      <c r="S48" s="84">
        <f t="shared" si="6"/>
        <v>1705</v>
      </c>
      <c r="T48" s="80">
        <v>6</v>
      </c>
      <c r="U48" s="84">
        <f t="shared" si="2"/>
        <v>1706</v>
      </c>
      <c r="V48" s="67">
        <f>IF(ISBLANK(X48), "", _xlfn.XLOOKUP(X48,'SNAP2 IDs'!C$3:C$15,'SNAP2 IDs'!B$3:B$15,""))</f>
        <v>10</v>
      </c>
      <c r="W48" s="67">
        <f>_xlfn.XLOOKUP($V48, 'SNAP2 IDs'!$B$3:$B$15,'SNAP2 IDs'!D$3:D$15, "Lookup err")</f>
        <v>1</v>
      </c>
      <c r="X48" s="67">
        <v>3</v>
      </c>
      <c r="Y48" s="67" t="str">
        <f>_xlfn.XLOOKUP($V48, 'SNAP2 IDs'!$B$3:$B$15,'SNAP2 IDs'!E$3:E$15, "Lookup err")</f>
        <v>02:00:a6:4e:e4:6f</v>
      </c>
      <c r="Z48" s="67" t="str">
        <f>_xlfn.XLOOKUP($V48, 'SNAP2 IDs'!$B$3:$B$15,'SNAP2 IDs'!F$3:F$15, "Lookup err")</f>
        <v>snap03.sas.pvt</v>
      </c>
      <c r="AA48" s="67">
        <v>1</v>
      </c>
      <c r="AB48" s="67">
        <v>2</v>
      </c>
      <c r="AC48" s="67">
        <v>3</v>
      </c>
      <c r="AD48" s="67">
        <f t="shared" si="8"/>
        <v>32</v>
      </c>
      <c r="AE48" s="67">
        <f t="shared" si="9"/>
        <v>33</v>
      </c>
      <c r="AF48" s="67">
        <f t="shared" si="10"/>
        <v>80</v>
      </c>
      <c r="AG48" s="76" t="s">
        <v>208</v>
      </c>
    </row>
    <row r="49" spans="1:33" s="45" customFormat="1" ht="15.95" customHeight="1">
      <c r="A49" s="90"/>
      <c r="B49" s="87" t="s">
        <v>212</v>
      </c>
      <c r="C49" s="74" t="s">
        <v>71</v>
      </c>
      <c r="D49" s="74">
        <v>37.239919489999998</v>
      </c>
      <c r="E49" s="74">
        <v>-118.2811983</v>
      </c>
      <c r="F49" s="74">
        <v>1182.83</v>
      </c>
      <c r="G49" s="75">
        <v>41.56</v>
      </c>
      <c r="H49" s="75">
        <v>15.78</v>
      </c>
      <c r="I49" s="85" t="s">
        <v>72</v>
      </c>
      <c r="J49" s="85" t="s">
        <v>72</v>
      </c>
      <c r="K49" s="99" t="s">
        <v>213</v>
      </c>
      <c r="L49" s="99" t="s">
        <v>214</v>
      </c>
      <c r="M49" s="85" t="s">
        <v>75</v>
      </c>
      <c r="N49" s="85" t="s">
        <v>75</v>
      </c>
      <c r="O49" s="67">
        <v>17</v>
      </c>
      <c r="P49" s="67">
        <v>38</v>
      </c>
      <c r="Q49" s="67">
        <f t="shared" si="7"/>
        <v>17</v>
      </c>
      <c r="R49" s="67">
        <v>7</v>
      </c>
      <c r="S49" s="84">
        <f t="shared" si="6"/>
        <v>1707</v>
      </c>
      <c r="T49" s="80">
        <v>8</v>
      </c>
      <c r="U49" s="84">
        <f t="shared" si="2"/>
        <v>1708</v>
      </c>
      <c r="V49" s="67">
        <f>IF(ISBLANK(X49), "", _xlfn.XLOOKUP(X49,'SNAP2 IDs'!C$3:C$15,'SNAP2 IDs'!B$3:B$15,""))</f>
        <v>10</v>
      </c>
      <c r="W49" s="67">
        <f>_xlfn.XLOOKUP($V49, 'SNAP2 IDs'!$B$3:$B$15,'SNAP2 IDs'!D$3:D$15, "Lookup err")</f>
        <v>1</v>
      </c>
      <c r="X49" s="67">
        <v>3</v>
      </c>
      <c r="Y49" s="67" t="str">
        <f>_xlfn.XLOOKUP($V49, 'SNAP2 IDs'!$B$3:$B$15,'SNAP2 IDs'!E$3:E$15, "Lookup err")</f>
        <v>02:00:a6:4e:e4:6f</v>
      </c>
      <c r="Z49" s="67" t="str">
        <f>_xlfn.XLOOKUP($V49, 'SNAP2 IDs'!$B$3:$B$15,'SNAP2 IDs'!F$3:F$15, "Lookup err")</f>
        <v>snap03.sas.pvt</v>
      </c>
      <c r="AA49" s="67">
        <v>1</v>
      </c>
      <c r="AB49" s="67">
        <v>4</v>
      </c>
      <c r="AC49" s="67">
        <v>5</v>
      </c>
      <c r="AD49" s="67">
        <f t="shared" si="8"/>
        <v>38</v>
      </c>
      <c r="AE49" s="67">
        <f t="shared" si="9"/>
        <v>39</v>
      </c>
      <c r="AF49" s="67">
        <f t="shared" si="10"/>
        <v>83</v>
      </c>
      <c r="AG49" s="76" t="s">
        <v>131</v>
      </c>
    </row>
    <row r="50" spans="1:33" s="45" customFormat="1" ht="15.95" customHeight="1">
      <c r="A50" s="90"/>
      <c r="B50" s="87" t="s">
        <v>215</v>
      </c>
      <c r="C50" s="74" t="s">
        <v>71</v>
      </c>
      <c r="D50" s="74">
        <v>37.239894139999997</v>
      </c>
      <c r="E50" s="74">
        <v>-118.28103459</v>
      </c>
      <c r="F50" s="74">
        <v>1182.7</v>
      </c>
      <c r="G50" s="75">
        <v>56.09</v>
      </c>
      <c r="H50" s="75">
        <v>12.97</v>
      </c>
      <c r="I50" s="85" t="s">
        <v>72</v>
      </c>
      <c r="J50" s="85" t="s">
        <v>72</v>
      </c>
      <c r="K50" s="99" t="s">
        <v>216</v>
      </c>
      <c r="L50" s="99" t="s">
        <v>217</v>
      </c>
      <c r="M50" s="85" t="s">
        <v>75</v>
      </c>
      <c r="N50" s="85" t="s">
        <v>75</v>
      </c>
      <c r="O50" s="67">
        <v>17</v>
      </c>
      <c r="P50" s="67">
        <v>38</v>
      </c>
      <c r="Q50" s="67">
        <f t="shared" si="7"/>
        <v>17</v>
      </c>
      <c r="R50" s="67">
        <v>9</v>
      </c>
      <c r="S50" s="84">
        <f t="shared" si="6"/>
        <v>1709</v>
      </c>
      <c r="T50" s="80">
        <v>10</v>
      </c>
      <c r="U50" s="84">
        <f t="shared" si="2"/>
        <v>1710</v>
      </c>
      <c r="V50" s="67">
        <f>IF(ISBLANK(X50), "", _xlfn.XLOOKUP(X50,'SNAP2 IDs'!C$3:C$15,'SNAP2 IDs'!B$3:B$15,""))</f>
        <v>10</v>
      </c>
      <c r="W50" s="67">
        <f>_xlfn.XLOOKUP($V50, 'SNAP2 IDs'!$B$3:$B$15,'SNAP2 IDs'!D$3:D$15, "Lookup err")</f>
        <v>1</v>
      </c>
      <c r="X50" s="67">
        <v>3</v>
      </c>
      <c r="Y50" s="67" t="str">
        <f>_xlfn.XLOOKUP($V50, 'SNAP2 IDs'!$B$3:$B$15,'SNAP2 IDs'!E$3:E$15, "Lookup err")</f>
        <v>02:00:a6:4e:e4:6f</v>
      </c>
      <c r="Z50" s="67" t="str">
        <f>_xlfn.XLOOKUP($V50, 'SNAP2 IDs'!$B$3:$B$15,'SNAP2 IDs'!F$3:F$15, "Lookup err")</f>
        <v>snap03.sas.pvt</v>
      </c>
      <c r="AA50" s="67">
        <v>1</v>
      </c>
      <c r="AB50" s="67">
        <v>6</v>
      </c>
      <c r="AC50" s="67">
        <v>7</v>
      </c>
      <c r="AD50" s="67">
        <f t="shared" si="8"/>
        <v>36</v>
      </c>
      <c r="AE50" s="67">
        <f t="shared" si="9"/>
        <v>37</v>
      </c>
      <c r="AF50" s="67">
        <f t="shared" si="10"/>
        <v>82</v>
      </c>
      <c r="AG50" s="76" t="s">
        <v>131</v>
      </c>
    </row>
    <row r="51" spans="1:33" s="45" customFormat="1" ht="15.95" customHeight="1">
      <c r="A51" s="90"/>
      <c r="B51" s="87" t="s">
        <v>218</v>
      </c>
      <c r="C51" s="74" t="s">
        <v>71</v>
      </c>
      <c r="D51" s="74">
        <v>37.239843950000001</v>
      </c>
      <c r="E51" s="74">
        <v>-118.28120409</v>
      </c>
      <c r="F51" s="74">
        <v>1182.78</v>
      </c>
      <c r="G51" s="75">
        <v>41.05</v>
      </c>
      <c r="H51" s="75">
        <v>7.4</v>
      </c>
      <c r="I51" s="85" t="s">
        <v>72</v>
      </c>
      <c r="J51" s="85" t="s">
        <v>72</v>
      </c>
      <c r="K51" s="99" t="s">
        <v>219</v>
      </c>
      <c r="L51" s="99" t="s">
        <v>220</v>
      </c>
      <c r="M51" s="85" t="s">
        <v>75</v>
      </c>
      <c r="N51" s="85" t="s">
        <v>75</v>
      </c>
      <c r="O51" s="67">
        <v>17</v>
      </c>
      <c r="P51" s="67">
        <v>38</v>
      </c>
      <c r="Q51" s="67">
        <f t="shared" si="7"/>
        <v>17</v>
      </c>
      <c r="R51" s="67">
        <v>11</v>
      </c>
      <c r="S51" s="84">
        <f t="shared" si="6"/>
        <v>1711</v>
      </c>
      <c r="T51" s="80">
        <v>12</v>
      </c>
      <c r="U51" s="84">
        <f t="shared" si="2"/>
        <v>1712</v>
      </c>
      <c r="V51" s="67">
        <f>IF(ISBLANK(X51), "", _xlfn.XLOOKUP(X51,'SNAP2 IDs'!C$3:C$15,'SNAP2 IDs'!B$3:B$15,""))</f>
        <v>10</v>
      </c>
      <c r="W51" s="67">
        <f>_xlfn.XLOOKUP($V51, 'SNAP2 IDs'!$B$3:$B$15,'SNAP2 IDs'!D$3:D$15, "Lookup err")</f>
        <v>1</v>
      </c>
      <c r="X51" s="67">
        <v>3</v>
      </c>
      <c r="Y51" s="67" t="str">
        <f>_xlfn.XLOOKUP($V51, 'SNAP2 IDs'!$B$3:$B$15,'SNAP2 IDs'!E$3:E$15, "Lookup err")</f>
        <v>02:00:a6:4e:e4:6f</v>
      </c>
      <c r="Z51" s="67" t="str">
        <f>_xlfn.XLOOKUP($V51, 'SNAP2 IDs'!$B$3:$B$15,'SNAP2 IDs'!F$3:F$15, "Lookup err")</f>
        <v>snap03.sas.pvt</v>
      </c>
      <c r="AA51" s="67">
        <v>1</v>
      </c>
      <c r="AB51" s="67">
        <v>8</v>
      </c>
      <c r="AC51" s="67">
        <v>9</v>
      </c>
      <c r="AD51" s="67">
        <f t="shared" si="8"/>
        <v>42</v>
      </c>
      <c r="AE51" s="67">
        <f t="shared" si="9"/>
        <v>43</v>
      </c>
      <c r="AF51" s="67">
        <f t="shared" si="10"/>
        <v>85</v>
      </c>
      <c r="AG51" s="76" t="s">
        <v>131</v>
      </c>
    </row>
    <row r="52" spans="1:33" s="45" customFormat="1" ht="15.95" customHeight="1">
      <c r="A52" s="90"/>
      <c r="B52" s="87" t="s">
        <v>221</v>
      </c>
      <c r="C52" s="74" t="s">
        <v>71</v>
      </c>
      <c r="D52" s="74">
        <v>37.239760969999999</v>
      </c>
      <c r="E52" s="74">
        <v>-118.28125213</v>
      </c>
      <c r="F52" s="74">
        <v>1182.5999999999999</v>
      </c>
      <c r="G52" s="75">
        <v>36.79</v>
      </c>
      <c r="H52" s="75">
        <v>-1.81</v>
      </c>
      <c r="I52" s="85" t="s">
        <v>72</v>
      </c>
      <c r="J52" s="85" t="s">
        <v>72</v>
      </c>
      <c r="K52" s="99" t="s">
        <v>222</v>
      </c>
      <c r="L52" s="99" t="s">
        <v>223</v>
      </c>
      <c r="M52" s="85" t="s">
        <v>75</v>
      </c>
      <c r="N52" s="85" t="s">
        <v>75</v>
      </c>
      <c r="O52" s="67">
        <v>20</v>
      </c>
      <c r="P52" s="67">
        <v>33</v>
      </c>
      <c r="Q52" s="67">
        <f t="shared" si="7"/>
        <v>20</v>
      </c>
      <c r="R52" s="67">
        <v>7</v>
      </c>
      <c r="S52" s="84">
        <f t="shared" si="6"/>
        <v>2007</v>
      </c>
      <c r="T52" s="80">
        <v>8</v>
      </c>
      <c r="U52" s="84">
        <f t="shared" si="2"/>
        <v>2008</v>
      </c>
      <c r="V52" s="67">
        <f>IF(ISBLANK(X52), "", _xlfn.XLOOKUP(X52,'SNAP2 IDs'!C$3:C$15,'SNAP2 IDs'!B$3:B$15,""))</f>
        <v>7</v>
      </c>
      <c r="W52" s="67">
        <f>_xlfn.XLOOKUP($V52, 'SNAP2 IDs'!$B$3:$B$15,'SNAP2 IDs'!D$3:D$15, "Lookup err")</f>
        <v>1</v>
      </c>
      <c r="X52" s="67">
        <v>4</v>
      </c>
      <c r="Y52" s="67" t="str">
        <f>_xlfn.XLOOKUP($V52, 'SNAP2 IDs'!$B$3:$B$15,'SNAP2 IDs'!E$3:E$15, "Lookup err")</f>
        <v>00:00:08:4b:e4:6f</v>
      </c>
      <c r="Z52" s="67" t="str">
        <f>_xlfn.XLOOKUP($V52, 'SNAP2 IDs'!$B$3:$B$15,'SNAP2 IDs'!F$3:F$15, "Lookup err")</f>
        <v>snap04.sas.pvt</v>
      </c>
      <c r="AA52" s="67">
        <v>1</v>
      </c>
      <c r="AB52" s="67">
        <v>0</v>
      </c>
      <c r="AC52" s="67">
        <v>1</v>
      </c>
      <c r="AD52" s="67">
        <f t="shared" si="8"/>
        <v>34</v>
      </c>
      <c r="AE52" s="67">
        <f t="shared" si="9"/>
        <v>35</v>
      </c>
      <c r="AF52" s="67">
        <f t="shared" si="10"/>
        <v>113</v>
      </c>
      <c r="AG52" s="76" t="s">
        <v>131</v>
      </c>
    </row>
    <row r="53" spans="1:33" s="45" customFormat="1" ht="15.95" customHeight="1">
      <c r="A53" s="90"/>
      <c r="B53" s="87" t="s">
        <v>224</v>
      </c>
      <c r="C53" s="74" t="s">
        <v>71</v>
      </c>
      <c r="D53" s="74">
        <v>37.239730110000004</v>
      </c>
      <c r="E53" s="74">
        <v>-118.28117472</v>
      </c>
      <c r="F53" s="74">
        <v>1182.58</v>
      </c>
      <c r="G53" s="75">
        <v>43.65</v>
      </c>
      <c r="H53" s="75">
        <v>-5.23</v>
      </c>
      <c r="I53" s="85" t="s">
        <v>72</v>
      </c>
      <c r="J53" s="85" t="s">
        <v>72</v>
      </c>
      <c r="K53" s="99" t="s">
        <v>225</v>
      </c>
      <c r="L53" s="99" t="s">
        <v>226</v>
      </c>
      <c r="M53" s="85" t="s">
        <v>75</v>
      </c>
      <c r="N53" s="85" t="s">
        <v>75</v>
      </c>
      <c r="O53" s="67">
        <v>20</v>
      </c>
      <c r="P53" s="67">
        <v>33</v>
      </c>
      <c r="Q53" s="67">
        <f t="shared" si="7"/>
        <v>20</v>
      </c>
      <c r="R53" s="67">
        <v>9</v>
      </c>
      <c r="S53" s="84">
        <f t="shared" si="6"/>
        <v>2009</v>
      </c>
      <c r="T53" s="80">
        <v>10</v>
      </c>
      <c r="U53" s="84">
        <f t="shared" si="2"/>
        <v>2010</v>
      </c>
      <c r="V53" s="67">
        <f>IF(ISBLANK(X53), "", _xlfn.XLOOKUP(X53,'SNAP2 IDs'!C$3:C$15,'SNAP2 IDs'!B$3:B$15,""))</f>
        <v>7</v>
      </c>
      <c r="W53" s="67">
        <f>_xlfn.XLOOKUP($V53, 'SNAP2 IDs'!$B$3:$B$15,'SNAP2 IDs'!D$3:D$15, "Lookup err")</f>
        <v>1</v>
      </c>
      <c r="X53" s="67">
        <v>4</v>
      </c>
      <c r="Y53" s="67" t="str">
        <f>_xlfn.XLOOKUP($V53, 'SNAP2 IDs'!$B$3:$B$15,'SNAP2 IDs'!E$3:E$15, "Lookup err")</f>
        <v>00:00:08:4b:e4:6f</v>
      </c>
      <c r="Z53" s="67" t="str">
        <f>_xlfn.XLOOKUP($V53, 'SNAP2 IDs'!$B$3:$B$15,'SNAP2 IDs'!F$3:F$15, "Lookup err")</f>
        <v>snap04.sas.pvt</v>
      </c>
      <c r="AA53" s="67">
        <v>1</v>
      </c>
      <c r="AB53" s="67">
        <v>2</v>
      </c>
      <c r="AC53" s="67">
        <v>3</v>
      </c>
      <c r="AD53" s="67">
        <f t="shared" si="8"/>
        <v>32</v>
      </c>
      <c r="AE53" s="67">
        <f t="shared" si="9"/>
        <v>33</v>
      </c>
      <c r="AF53" s="67">
        <f t="shared" si="10"/>
        <v>112</v>
      </c>
      <c r="AG53" s="76" t="s">
        <v>131</v>
      </c>
    </row>
    <row r="54" spans="1:33" s="45" customFormat="1" ht="15.95" customHeight="1">
      <c r="A54" s="90"/>
      <c r="B54" s="87" t="s">
        <v>227</v>
      </c>
      <c r="C54" s="74" t="s">
        <v>71</v>
      </c>
      <c r="D54" s="74">
        <v>37.239709949999998</v>
      </c>
      <c r="E54" s="74">
        <v>-118.28112354</v>
      </c>
      <c r="F54" s="74">
        <v>1182.5999999999999</v>
      </c>
      <c r="G54" s="75">
        <v>48.2</v>
      </c>
      <c r="H54" s="75">
        <v>-7.47</v>
      </c>
      <c r="I54" s="85" t="s">
        <v>72</v>
      </c>
      <c r="J54" s="85" t="s">
        <v>72</v>
      </c>
      <c r="K54" s="99" t="s">
        <v>228</v>
      </c>
      <c r="L54" s="99" t="s">
        <v>229</v>
      </c>
      <c r="M54" s="85" t="s">
        <v>75</v>
      </c>
      <c r="N54" s="85" t="s">
        <v>75</v>
      </c>
      <c r="O54" s="67">
        <v>20</v>
      </c>
      <c r="P54" s="67">
        <v>33</v>
      </c>
      <c r="Q54" s="67">
        <f t="shared" si="7"/>
        <v>20</v>
      </c>
      <c r="R54" s="67">
        <v>11</v>
      </c>
      <c r="S54" s="84">
        <f t="shared" si="6"/>
        <v>2011</v>
      </c>
      <c r="T54" s="80">
        <v>12</v>
      </c>
      <c r="U54" s="84">
        <f t="shared" si="2"/>
        <v>2012</v>
      </c>
      <c r="V54" s="67">
        <f>IF(ISBLANK(X54), "", _xlfn.XLOOKUP(X54,'SNAP2 IDs'!C$3:C$15,'SNAP2 IDs'!B$3:B$15,""))</f>
        <v>7</v>
      </c>
      <c r="W54" s="67">
        <f>_xlfn.XLOOKUP($V54, 'SNAP2 IDs'!$B$3:$B$15,'SNAP2 IDs'!D$3:D$15, "Lookup err")</f>
        <v>1</v>
      </c>
      <c r="X54" s="67">
        <v>4</v>
      </c>
      <c r="Y54" s="67" t="str">
        <f>_xlfn.XLOOKUP($V54, 'SNAP2 IDs'!$B$3:$B$15,'SNAP2 IDs'!E$3:E$15, "Lookup err")</f>
        <v>00:00:08:4b:e4:6f</v>
      </c>
      <c r="Z54" s="67" t="str">
        <f>_xlfn.XLOOKUP($V54, 'SNAP2 IDs'!$B$3:$B$15,'SNAP2 IDs'!F$3:F$15, "Lookup err")</f>
        <v>snap04.sas.pvt</v>
      </c>
      <c r="AA54" s="67">
        <v>1</v>
      </c>
      <c r="AB54" s="67">
        <v>4</v>
      </c>
      <c r="AC54" s="67">
        <v>5</v>
      </c>
      <c r="AD54" s="67">
        <f t="shared" si="8"/>
        <v>38</v>
      </c>
      <c r="AE54" s="67">
        <f t="shared" si="9"/>
        <v>39</v>
      </c>
      <c r="AF54" s="67">
        <f t="shared" si="10"/>
        <v>115</v>
      </c>
      <c r="AG54" s="76" t="s">
        <v>131</v>
      </c>
    </row>
    <row r="55" spans="1:33" s="45" customFormat="1" ht="15.95" customHeight="1">
      <c r="A55" s="90"/>
      <c r="B55" s="87" t="s">
        <v>230</v>
      </c>
      <c r="C55" s="74" t="s">
        <v>71</v>
      </c>
      <c r="D55" s="74">
        <v>37.239681179999998</v>
      </c>
      <c r="E55" s="74">
        <v>-118.28123929</v>
      </c>
      <c r="F55" s="74">
        <v>1182.68</v>
      </c>
      <c r="G55" s="75">
        <v>37.92</v>
      </c>
      <c r="H55" s="75">
        <v>-10.66</v>
      </c>
      <c r="I55" s="85" t="s">
        <v>72</v>
      </c>
      <c r="J55" s="85" t="s">
        <v>72</v>
      </c>
      <c r="K55" s="99" t="s">
        <v>231</v>
      </c>
      <c r="L55" s="99" t="s">
        <v>133</v>
      </c>
      <c r="M55" s="85" t="s">
        <v>75</v>
      </c>
      <c r="N55" s="85" t="s">
        <v>75</v>
      </c>
      <c r="O55" s="67">
        <v>20</v>
      </c>
      <c r="P55" s="67">
        <v>33</v>
      </c>
      <c r="Q55" s="67">
        <f t="shared" si="7"/>
        <v>20</v>
      </c>
      <c r="R55" s="67">
        <v>13</v>
      </c>
      <c r="S55" s="84">
        <f t="shared" si="6"/>
        <v>2013</v>
      </c>
      <c r="T55" s="80">
        <v>14</v>
      </c>
      <c r="U55" s="84">
        <f t="shared" si="2"/>
        <v>2014</v>
      </c>
      <c r="V55" s="67">
        <f>IF(ISBLANK(X55), "", _xlfn.XLOOKUP(X55,'SNAP2 IDs'!C$3:C$15,'SNAP2 IDs'!B$3:B$15,""))</f>
        <v>7</v>
      </c>
      <c r="W55" s="67">
        <f>_xlfn.XLOOKUP($V55, 'SNAP2 IDs'!$B$3:$B$15,'SNAP2 IDs'!D$3:D$15, "Lookup err")</f>
        <v>1</v>
      </c>
      <c r="X55" s="67">
        <v>4</v>
      </c>
      <c r="Y55" s="67" t="str">
        <f>_xlfn.XLOOKUP($V55, 'SNAP2 IDs'!$B$3:$B$15,'SNAP2 IDs'!E$3:E$15, "Lookup err")</f>
        <v>00:00:08:4b:e4:6f</v>
      </c>
      <c r="Z55" s="67" t="str">
        <f>_xlfn.XLOOKUP($V55, 'SNAP2 IDs'!$B$3:$B$15,'SNAP2 IDs'!F$3:F$15, "Lookup err")</f>
        <v>snap04.sas.pvt</v>
      </c>
      <c r="AA55" s="67">
        <v>1</v>
      </c>
      <c r="AB55" s="67">
        <v>6</v>
      </c>
      <c r="AC55" s="67">
        <v>7</v>
      </c>
      <c r="AD55" s="67">
        <f t="shared" si="8"/>
        <v>36</v>
      </c>
      <c r="AE55" s="67">
        <f t="shared" si="9"/>
        <v>37</v>
      </c>
      <c r="AF55" s="67">
        <f t="shared" si="10"/>
        <v>114</v>
      </c>
      <c r="AG55" s="76" t="s">
        <v>89</v>
      </c>
    </row>
    <row r="56" spans="1:33" s="45" customFormat="1" ht="15.95" customHeight="1">
      <c r="A56" s="90"/>
      <c r="B56" s="87" t="s">
        <v>232</v>
      </c>
      <c r="C56" s="74" t="s">
        <v>71</v>
      </c>
      <c r="D56" s="74">
        <v>37.239670940000003</v>
      </c>
      <c r="E56" s="74">
        <v>-118.28115457</v>
      </c>
      <c r="F56" s="74">
        <v>1182.58</v>
      </c>
      <c r="G56" s="75">
        <v>45.44</v>
      </c>
      <c r="H56" s="75">
        <v>-11.8</v>
      </c>
      <c r="I56" s="85" t="s">
        <v>72</v>
      </c>
      <c r="J56" s="85" t="s">
        <v>72</v>
      </c>
      <c r="K56" s="99" t="s">
        <v>233</v>
      </c>
      <c r="L56" s="99" t="s">
        <v>234</v>
      </c>
      <c r="M56" s="85" t="s">
        <v>75</v>
      </c>
      <c r="N56" s="85" t="s">
        <v>75</v>
      </c>
      <c r="O56" s="67">
        <v>20</v>
      </c>
      <c r="P56" s="67">
        <v>33</v>
      </c>
      <c r="Q56" s="67">
        <f t="shared" si="7"/>
        <v>20</v>
      </c>
      <c r="R56" s="67">
        <v>15</v>
      </c>
      <c r="S56" s="84">
        <f t="shared" si="6"/>
        <v>2015</v>
      </c>
      <c r="T56" s="80">
        <v>16</v>
      </c>
      <c r="U56" s="84">
        <f t="shared" si="2"/>
        <v>2016</v>
      </c>
      <c r="V56" s="67">
        <f>IF(ISBLANK(X56), "", _xlfn.XLOOKUP(X56,'SNAP2 IDs'!C$3:C$15,'SNAP2 IDs'!B$3:B$15,""))</f>
        <v>7</v>
      </c>
      <c r="W56" s="67">
        <f>_xlfn.XLOOKUP($V56, 'SNAP2 IDs'!$B$3:$B$15,'SNAP2 IDs'!D$3:D$15, "Lookup err")</f>
        <v>1</v>
      </c>
      <c r="X56" s="67">
        <v>4</v>
      </c>
      <c r="Y56" s="67" t="str">
        <f>_xlfn.XLOOKUP($V56, 'SNAP2 IDs'!$B$3:$B$15,'SNAP2 IDs'!E$3:E$15, "Lookup err")</f>
        <v>00:00:08:4b:e4:6f</v>
      </c>
      <c r="Z56" s="67" t="str">
        <f>_xlfn.XLOOKUP($V56, 'SNAP2 IDs'!$B$3:$B$15,'SNAP2 IDs'!F$3:F$15, "Lookup err")</f>
        <v>snap04.sas.pvt</v>
      </c>
      <c r="AA56" s="67">
        <v>1</v>
      </c>
      <c r="AB56" s="67">
        <v>8</v>
      </c>
      <c r="AC56" s="67">
        <v>9</v>
      </c>
      <c r="AD56" s="67">
        <f t="shared" si="8"/>
        <v>42</v>
      </c>
      <c r="AE56" s="67">
        <f t="shared" si="9"/>
        <v>43</v>
      </c>
      <c r="AF56" s="67">
        <f t="shared" si="10"/>
        <v>117</v>
      </c>
      <c r="AG56" s="76" t="s">
        <v>131</v>
      </c>
    </row>
    <row r="57" spans="1:33" s="45" customFormat="1" ht="15.95" customHeight="1">
      <c r="A57" s="90"/>
      <c r="B57" s="87" t="s">
        <v>235</v>
      </c>
      <c r="C57" s="74" t="s">
        <v>71</v>
      </c>
      <c r="D57" s="74">
        <v>37.239611580000002</v>
      </c>
      <c r="E57" s="74">
        <v>-118.28115603000001</v>
      </c>
      <c r="F57" s="74">
        <v>1182.67</v>
      </c>
      <c r="G57" s="75">
        <v>45.31</v>
      </c>
      <c r="H57" s="75">
        <v>-18.39</v>
      </c>
      <c r="I57" s="85" t="s">
        <v>72</v>
      </c>
      <c r="J57" s="85" t="s">
        <v>72</v>
      </c>
      <c r="K57" s="99" t="s">
        <v>236</v>
      </c>
      <c r="L57" s="99" t="s">
        <v>237</v>
      </c>
      <c r="M57" s="85" t="s">
        <v>75</v>
      </c>
      <c r="N57" s="85" t="s">
        <v>75</v>
      </c>
      <c r="O57" s="67">
        <v>21</v>
      </c>
      <c r="P57" s="67">
        <v>34</v>
      </c>
      <c r="Q57" s="67">
        <f t="shared" si="7"/>
        <v>21</v>
      </c>
      <c r="R57" s="67">
        <v>1</v>
      </c>
      <c r="S57" s="84">
        <f t="shared" si="6"/>
        <v>2101</v>
      </c>
      <c r="T57" s="80">
        <v>2</v>
      </c>
      <c r="U57" s="84">
        <f t="shared" si="2"/>
        <v>2102</v>
      </c>
      <c r="V57" s="67">
        <f>IF(ISBLANK(X57), "", _xlfn.XLOOKUP(X57,'SNAP2 IDs'!C$3:C$15,'SNAP2 IDs'!B$3:B$15,""))</f>
        <v>7</v>
      </c>
      <c r="W57" s="67">
        <f>_xlfn.XLOOKUP($V57, 'SNAP2 IDs'!$B$3:$B$15,'SNAP2 IDs'!D$3:D$15, "Lookup err")</f>
        <v>1</v>
      </c>
      <c r="X57" s="67">
        <v>4</v>
      </c>
      <c r="Y57" s="67" t="str">
        <f>_xlfn.XLOOKUP($V57, 'SNAP2 IDs'!$B$3:$B$15,'SNAP2 IDs'!E$3:E$15, "Lookup err")</f>
        <v>00:00:08:4b:e4:6f</v>
      </c>
      <c r="Z57" s="67" t="str">
        <f>_xlfn.XLOOKUP($V57, 'SNAP2 IDs'!$B$3:$B$15,'SNAP2 IDs'!F$3:F$15, "Lookup err")</f>
        <v>snap04.sas.pvt</v>
      </c>
      <c r="AA57" s="67">
        <v>1</v>
      </c>
      <c r="AB57" s="67">
        <v>10</v>
      </c>
      <c r="AC57" s="67">
        <v>11</v>
      </c>
      <c r="AD57" s="67">
        <f t="shared" si="8"/>
        <v>40</v>
      </c>
      <c r="AE57" s="67">
        <f t="shared" si="9"/>
        <v>41</v>
      </c>
      <c r="AF57" s="67">
        <f t="shared" si="10"/>
        <v>116</v>
      </c>
      <c r="AG57" s="76" t="s">
        <v>89</v>
      </c>
    </row>
    <row r="58" spans="1:33" s="45" customFormat="1" ht="15.95" customHeight="1">
      <c r="A58" s="90"/>
      <c r="B58" s="87" t="s">
        <v>238</v>
      </c>
      <c r="C58" s="74" t="s">
        <v>71</v>
      </c>
      <c r="D58" s="74">
        <v>37.239538760000002</v>
      </c>
      <c r="E58" s="74">
        <v>-118.28117315999999</v>
      </c>
      <c r="F58" s="74">
        <v>1182.68</v>
      </c>
      <c r="G58" s="75">
        <v>43.79</v>
      </c>
      <c r="H58" s="75">
        <v>-26.47</v>
      </c>
      <c r="I58" s="85" t="s">
        <v>72</v>
      </c>
      <c r="J58" s="85" t="s">
        <v>72</v>
      </c>
      <c r="K58" s="99" t="s">
        <v>239</v>
      </c>
      <c r="L58" s="99" t="s">
        <v>240</v>
      </c>
      <c r="M58" s="85" t="s">
        <v>75</v>
      </c>
      <c r="N58" s="85" t="s">
        <v>75</v>
      </c>
      <c r="O58" s="67">
        <v>21</v>
      </c>
      <c r="P58" s="67">
        <v>34</v>
      </c>
      <c r="Q58" s="67">
        <f t="shared" si="7"/>
        <v>21</v>
      </c>
      <c r="R58" s="67">
        <v>5</v>
      </c>
      <c r="S58" s="84">
        <f t="shared" si="6"/>
        <v>2105</v>
      </c>
      <c r="T58" s="80">
        <v>6</v>
      </c>
      <c r="U58" s="84">
        <f t="shared" si="2"/>
        <v>2106</v>
      </c>
      <c r="V58" s="67">
        <f>IF(ISBLANK(X58), "", _xlfn.XLOOKUP(X58,'SNAP2 IDs'!C$3:C$15,'SNAP2 IDs'!B$3:B$15,""))</f>
        <v>7</v>
      </c>
      <c r="W58" s="67">
        <f>_xlfn.XLOOKUP($V58, 'SNAP2 IDs'!$B$3:$B$15,'SNAP2 IDs'!D$3:D$15, "Lookup err")</f>
        <v>1</v>
      </c>
      <c r="X58" s="67">
        <v>4</v>
      </c>
      <c r="Y58" s="67" t="str">
        <f>_xlfn.XLOOKUP($V58, 'SNAP2 IDs'!$B$3:$B$15,'SNAP2 IDs'!E$3:E$15, "Lookup err")</f>
        <v>00:00:08:4b:e4:6f</v>
      </c>
      <c r="Z58" s="67" t="str">
        <f>_xlfn.XLOOKUP($V58, 'SNAP2 IDs'!$B$3:$B$15,'SNAP2 IDs'!F$3:F$15, "Lookup err")</f>
        <v>snap04.sas.pvt</v>
      </c>
      <c r="AA58" s="67">
        <v>1</v>
      </c>
      <c r="AB58" s="67">
        <v>14</v>
      </c>
      <c r="AC58" s="67">
        <v>15</v>
      </c>
      <c r="AD58" s="67">
        <f t="shared" si="8"/>
        <v>44</v>
      </c>
      <c r="AE58" s="67">
        <f t="shared" si="9"/>
        <v>45</v>
      </c>
      <c r="AF58" s="67">
        <f t="shared" si="10"/>
        <v>118</v>
      </c>
      <c r="AG58" s="76" t="s">
        <v>89</v>
      </c>
    </row>
    <row r="59" spans="1:33" s="45" customFormat="1" ht="15.95" customHeight="1">
      <c r="A59" s="90"/>
      <c r="B59" s="87" t="s">
        <v>241</v>
      </c>
      <c r="C59" s="74" t="s">
        <v>71</v>
      </c>
      <c r="D59" s="74">
        <v>37.239467580000003</v>
      </c>
      <c r="E59" s="74">
        <v>-118.28112517</v>
      </c>
      <c r="F59" s="74">
        <v>1182.58</v>
      </c>
      <c r="G59" s="75">
        <v>48.05</v>
      </c>
      <c r="H59" s="75">
        <v>-34.369999999999997</v>
      </c>
      <c r="I59" s="85" t="s">
        <v>72</v>
      </c>
      <c r="J59" s="85" t="s">
        <v>72</v>
      </c>
      <c r="K59" s="99" t="s">
        <v>242</v>
      </c>
      <c r="L59" s="99" t="s">
        <v>243</v>
      </c>
      <c r="M59" s="85" t="s">
        <v>75</v>
      </c>
      <c r="N59" s="85" t="s">
        <v>75</v>
      </c>
      <c r="O59" s="67">
        <v>21</v>
      </c>
      <c r="P59" s="67">
        <v>34</v>
      </c>
      <c r="Q59" s="67">
        <f t="shared" si="7"/>
        <v>21</v>
      </c>
      <c r="R59" s="67">
        <v>7</v>
      </c>
      <c r="S59" s="84">
        <f t="shared" si="6"/>
        <v>2107</v>
      </c>
      <c r="T59" s="80">
        <v>8</v>
      </c>
      <c r="U59" s="84">
        <f t="shared" si="2"/>
        <v>2108</v>
      </c>
      <c r="V59" s="67">
        <f>IF(ISBLANK(X59), "", _xlfn.XLOOKUP(X59,'SNAP2 IDs'!C$3:C$15,'SNAP2 IDs'!B$3:B$15,""))</f>
        <v>7</v>
      </c>
      <c r="W59" s="67">
        <f>_xlfn.XLOOKUP($V59, 'SNAP2 IDs'!$B$3:$B$15,'SNAP2 IDs'!D$3:D$15, "Lookup err")</f>
        <v>1</v>
      </c>
      <c r="X59" s="67">
        <v>4</v>
      </c>
      <c r="Y59" s="67" t="str">
        <f>_xlfn.XLOOKUP($V59, 'SNAP2 IDs'!$B$3:$B$15,'SNAP2 IDs'!E$3:E$15, "Lookup err")</f>
        <v>00:00:08:4b:e4:6f</v>
      </c>
      <c r="Z59" s="67" t="str">
        <f>_xlfn.XLOOKUP($V59, 'SNAP2 IDs'!$B$3:$B$15,'SNAP2 IDs'!F$3:F$15, "Lookup err")</f>
        <v>snap04.sas.pvt</v>
      </c>
      <c r="AA59" s="67">
        <v>1</v>
      </c>
      <c r="AB59" s="67">
        <v>16</v>
      </c>
      <c r="AC59" s="67">
        <v>17</v>
      </c>
      <c r="AD59" s="67">
        <f t="shared" si="8"/>
        <v>50</v>
      </c>
      <c r="AE59" s="67">
        <f t="shared" si="9"/>
        <v>51</v>
      </c>
      <c r="AF59" s="67">
        <f t="shared" si="10"/>
        <v>121</v>
      </c>
      <c r="AG59" s="76" t="s">
        <v>89</v>
      </c>
    </row>
    <row r="60" spans="1:33" s="45" customFormat="1" ht="15.95" customHeight="1">
      <c r="A60" s="90"/>
      <c r="B60" s="87" t="s">
        <v>244</v>
      </c>
      <c r="C60" s="74" t="s">
        <v>71</v>
      </c>
      <c r="D60" s="74">
        <v>37.239465410000001</v>
      </c>
      <c r="E60" s="74">
        <v>-118.28123486</v>
      </c>
      <c r="F60" s="74">
        <v>1182.5</v>
      </c>
      <c r="G60" s="75">
        <v>38.32</v>
      </c>
      <c r="H60" s="75">
        <v>-34.61</v>
      </c>
      <c r="I60" s="85" t="s">
        <v>72</v>
      </c>
      <c r="J60" s="85" t="s">
        <v>72</v>
      </c>
      <c r="K60" s="99" t="s">
        <v>245</v>
      </c>
      <c r="L60" s="99" t="s">
        <v>246</v>
      </c>
      <c r="M60" s="85" t="s">
        <v>75</v>
      </c>
      <c r="N60" s="85" t="s">
        <v>75</v>
      </c>
      <c r="O60" s="67">
        <v>22</v>
      </c>
      <c r="P60" s="67">
        <v>30</v>
      </c>
      <c r="Q60" s="67">
        <f t="shared" si="7"/>
        <v>22</v>
      </c>
      <c r="R60" s="67">
        <v>7</v>
      </c>
      <c r="S60" s="84">
        <f t="shared" si="6"/>
        <v>2207</v>
      </c>
      <c r="T60" s="80">
        <v>8</v>
      </c>
      <c r="U60" s="84">
        <f t="shared" si="2"/>
        <v>2208</v>
      </c>
      <c r="V60" s="67">
        <f>IF(ISBLANK(X60), "", _xlfn.XLOOKUP(X60,'SNAP2 IDs'!C$3:C$15,'SNAP2 IDs'!B$3:B$15,""))</f>
        <v>5</v>
      </c>
      <c r="W60" s="67">
        <f>_xlfn.XLOOKUP($V60, 'SNAP2 IDs'!$B$3:$B$15,'SNAP2 IDs'!D$3:D$15, "Lookup err")</f>
        <v>1</v>
      </c>
      <c r="X60" s="67">
        <v>5</v>
      </c>
      <c r="Y60" s="67" t="str">
        <f>_xlfn.XLOOKUP($V60, 'SNAP2 IDs'!$B$3:$B$15,'SNAP2 IDs'!E$3:E$15, "Lookup err")</f>
        <v>00:00:18:2d:e4:75</v>
      </c>
      <c r="Z60" s="67" t="str">
        <f>_xlfn.XLOOKUP($V60, 'SNAP2 IDs'!$B$3:$B$15,'SNAP2 IDs'!F$3:F$15, "Lookup err")</f>
        <v>snap05.sas.pvt</v>
      </c>
      <c r="AA60" s="67">
        <v>0</v>
      </c>
      <c r="AB60" s="67">
        <v>12</v>
      </c>
      <c r="AC60" s="67">
        <v>13</v>
      </c>
      <c r="AD60" s="67">
        <f t="shared" si="8"/>
        <v>14</v>
      </c>
      <c r="AE60" s="67">
        <f t="shared" si="9"/>
        <v>15</v>
      </c>
      <c r="AF60" s="67">
        <f t="shared" si="10"/>
        <v>135</v>
      </c>
      <c r="AG60" s="76" t="s">
        <v>247</v>
      </c>
    </row>
    <row r="61" spans="1:33" s="45" customFormat="1" ht="15.95" customHeight="1">
      <c r="A61" s="90"/>
      <c r="B61" s="87" t="s">
        <v>248</v>
      </c>
      <c r="C61" s="74" t="s">
        <v>71</v>
      </c>
      <c r="D61" s="74">
        <v>37.239389379999999</v>
      </c>
      <c r="E61" s="74">
        <v>-118.28117451999999</v>
      </c>
      <c r="F61" s="74">
        <v>1182.3499999999999</v>
      </c>
      <c r="G61" s="75">
        <v>43.67</v>
      </c>
      <c r="H61" s="75">
        <v>-43.05</v>
      </c>
      <c r="I61" s="85" t="s">
        <v>72</v>
      </c>
      <c r="J61" s="85" t="s">
        <v>72</v>
      </c>
      <c r="K61" s="99" t="s">
        <v>249</v>
      </c>
      <c r="L61" s="99" t="s">
        <v>250</v>
      </c>
      <c r="M61" s="85" t="s">
        <v>75</v>
      </c>
      <c r="N61" s="85" t="s">
        <v>75</v>
      </c>
      <c r="O61" s="67">
        <v>22</v>
      </c>
      <c r="P61" s="67">
        <v>30</v>
      </c>
      <c r="Q61" s="67">
        <f t="shared" si="7"/>
        <v>22</v>
      </c>
      <c r="R61" s="67">
        <v>9</v>
      </c>
      <c r="S61" s="84">
        <f t="shared" si="6"/>
        <v>2209</v>
      </c>
      <c r="T61" s="80">
        <v>10</v>
      </c>
      <c r="U61" s="84">
        <f t="shared" si="2"/>
        <v>2210</v>
      </c>
      <c r="V61" s="67">
        <f>IF(ISBLANK(X61), "", _xlfn.XLOOKUP(X61,'SNAP2 IDs'!C$3:C$15,'SNAP2 IDs'!B$3:B$15,""))</f>
        <v>5</v>
      </c>
      <c r="W61" s="67">
        <f>_xlfn.XLOOKUP($V61, 'SNAP2 IDs'!$B$3:$B$15,'SNAP2 IDs'!D$3:D$15, "Lookup err")</f>
        <v>1</v>
      </c>
      <c r="X61" s="67">
        <v>5</v>
      </c>
      <c r="Y61" s="67" t="str">
        <f>_xlfn.XLOOKUP($V61, 'SNAP2 IDs'!$B$3:$B$15,'SNAP2 IDs'!E$3:E$15, "Lookup err")</f>
        <v>00:00:18:2d:e4:75</v>
      </c>
      <c r="Z61" s="67" t="str">
        <f>_xlfn.XLOOKUP($V61, 'SNAP2 IDs'!$B$3:$B$15,'SNAP2 IDs'!F$3:F$15, "Lookup err")</f>
        <v>snap05.sas.pvt</v>
      </c>
      <c r="AA61" s="67">
        <v>0</v>
      </c>
      <c r="AB61" s="67">
        <v>14</v>
      </c>
      <c r="AC61" s="67">
        <v>15</v>
      </c>
      <c r="AD61" s="67">
        <f t="shared" si="8"/>
        <v>12</v>
      </c>
      <c r="AE61" s="67">
        <f t="shared" si="9"/>
        <v>13</v>
      </c>
      <c r="AF61" s="67">
        <f t="shared" si="10"/>
        <v>134</v>
      </c>
      <c r="AG61" s="76" t="s">
        <v>89</v>
      </c>
    </row>
    <row r="62" spans="1:33" s="45" customFormat="1" ht="15.95" customHeight="1">
      <c r="A62" s="90"/>
      <c r="B62" s="87" t="s">
        <v>251</v>
      </c>
      <c r="C62" s="74" t="s">
        <v>71</v>
      </c>
      <c r="D62" s="74">
        <v>37.239340140000003</v>
      </c>
      <c r="E62" s="74">
        <v>-118.28106356000001</v>
      </c>
      <c r="F62" s="74">
        <v>1182.29</v>
      </c>
      <c r="G62" s="75">
        <v>53.52</v>
      </c>
      <c r="H62" s="75">
        <v>-48.51</v>
      </c>
      <c r="I62" s="85" t="s">
        <v>72</v>
      </c>
      <c r="J62" s="85" t="s">
        <v>72</v>
      </c>
      <c r="K62" s="99" t="s">
        <v>252</v>
      </c>
      <c r="L62" s="99" t="s">
        <v>253</v>
      </c>
      <c r="M62" s="85" t="s">
        <v>75</v>
      </c>
      <c r="N62" s="85" t="s">
        <v>75</v>
      </c>
      <c r="O62" s="67">
        <v>22</v>
      </c>
      <c r="P62" s="67">
        <v>30</v>
      </c>
      <c r="Q62" s="67">
        <f t="shared" si="7"/>
        <v>22</v>
      </c>
      <c r="R62" s="67">
        <v>11</v>
      </c>
      <c r="S62" s="84">
        <f t="shared" si="6"/>
        <v>2211</v>
      </c>
      <c r="T62" s="80">
        <v>12</v>
      </c>
      <c r="U62" s="84">
        <f t="shared" si="2"/>
        <v>2212</v>
      </c>
      <c r="V62" s="67">
        <f>IF(ISBLANK(X62), "", _xlfn.XLOOKUP(X62,'SNAP2 IDs'!C$3:C$15,'SNAP2 IDs'!B$3:B$15,""))</f>
        <v>5</v>
      </c>
      <c r="W62" s="67">
        <f>_xlfn.XLOOKUP($V62, 'SNAP2 IDs'!$B$3:$B$15,'SNAP2 IDs'!D$3:D$15, "Lookup err")</f>
        <v>1</v>
      </c>
      <c r="X62" s="67">
        <v>5</v>
      </c>
      <c r="Y62" s="67" t="str">
        <f>_xlfn.XLOOKUP($V62, 'SNAP2 IDs'!$B$3:$B$15,'SNAP2 IDs'!E$3:E$15, "Lookup err")</f>
        <v>00:00:18:2d:e4:75</v>
      </c>
      <c r="Z62" s="67" t="str">
        <f>_xlfn.XLOOKUP($V62, 'SNAP2 IDs'!$B$3:$B$15,'SNAP2 IDs'!F$3:F$15, "Lookup err")</f>
        <v>snap05.sas.pvt</v>
      </c>
      <c r="AA62" s="67">
        <v>0</v>
      </c>
      <c r="AB62" s="67">
        <v>16</v>
      </c>
      <c r="AC62" s="67">
        <v>17</v>
      </c>
      <c r="AD62" s="67">
        <f t="shared" si="8"/>
        <v>18</v>
      </c>
      <c r="AE62" s="67">
        <f t="shared" si="9"/>
        <v>19</v>
      </c>
      <c r="AF62" s="67">
        <f t="shared" si="10"/>
        <v>137</v>
      </c>
      <c r="AG62" s="76" t="s">
        <v>247</v>
      </c>
    </row>
    <row r="63" spans="1:33" s="45" customFormat="1" ht="15.95" customHeight="1">
      <c r="A63" s="90"/>
      <c r="B63" s="87" t="s">
        <v>254</v>
      </c>
      <c r="C63" s="74" t="s">
        <v>71</v>
      </c>
      <c r="D63" s="74">
        <v>37.23926943</v>
      </c>
      <c r="E63" s="74">
        <v>-118.28117942999999</v>
      </c>
      <c r="F63" s="74">
        <v>1182.3499999999999</v>
      </c>
      <c r="G63" s="75">
        <v>43.24</v>
      </c>
      <c r="H63" s="75">
        <v>-56.36</v>
      </c>
      <c r="I63" s="85" t="s">
        <v>72</v>
      </c>
      <c r="J63" s="85" t="s">
        <v>72</v>
      </c>
      <c r="K63" s="99" t="s">
        <v>255</v>
      </c>
      <c r="L63" s="99" t="s">
        <v>256</v>
      </c>
      <c r="M63" s="85" t="s">
        <v>75</v>
      </c>
      <c r="N63" s="85" t="s">
        <v>75</v>
      </c>
      <c r="O63" s="67">
        <v>22</v>
      </c>
      <c r="P63" s="67">
        <v>30</v>
      </c>
      <c r="Q63" s="67">
        <f t="shared" si="7"/>
        <v>22</v>
      </c>
      <c r="R63" s="67">
        <v>13</v>
      </c>
      <c r="S63" s="84">
        <f t="shared" si="6"/>
        <v>2213</v>
      </c>
      <c r="T63" s="80">
        <v>14</v>
      </c>
      <c r="U63" s="84">
        <f t="shared" si="2"/>
        <v>2214</v>
      </c>
      <c r="V63" s="67">
        <f>IF(ISBLANK(X63), "", _xlfn.XLOOKUP(X63,'SNAP2 IDs'!C$3:C$15,'SNAP2 IDs'!B$3:B$15,""))</f>
        <v>5</v>
      </c>
      <c r="W63" s="67">
        <f>_xlfn.XLOOKUP($V63, 'SNAP2 IDs'!$B$3:$B$15,'SNAP2 IDs'!D$3:D$15, "Lookup err")</f>
        <v>1</v>
      </c>
      <c r="X63" s="67">
        <v>5</v>
      </c>
      <c r="Y63" s="67" t="str">
        <f>_xlfn.XLOOKUP($V63, 'SNAP2 IDs'!$B$3:$B$15,'SNAP2 IDs'!E$3:E$15, "Lookup err")</f>
        <v>00:00:18:2d:e4:75</v>
      </c>
      <c r="Z63" s="67" t="str">
        <f>_xlfn.XLOOKUP($V63, 'SNAP2 IDs'!$B$3:$B$15,'SNAP2 IDs'!F$3:F$15, "Lookup err")</f>
        <v>snap05.sas.pvt</v>
      </c>
      <c r="AA63" s="67">
        <v>0</v>
      </c>
      <c r="AB63" s="67">
        <v>18</v>
      </c>
      <c r="AC63" s="67">
        <v>19</v>
      </c>
      <c r="AD63" s="67">
        <f t="shared" si="8"/>
        <v>16</v>
      </c>
      <c r="AE63" s="67">
        <f t="shared" si="9"/>
        <v>17</v>
      </c>
      <c r="AF63" s="67">
        <f t="shared" si="10"/>
        <v>136</v>
      </c>
      <c r="AG63" s="76" t="s">
        <v>247</v>
      </c>
    </row>
    <row r="64" spans="1:33" s="45" customFormat="1" ht="15.95" customHeight="1">
      <c r="A64" s="90"/>
      <c r="B64" s="87" t="s">
        <v>257</v>
      </c>
      <c r="C64" s="74" t="s">
        <v>71</v>
      </c>
      <c r="D64" s="74">
        <v>37.23922219</v>
      </c>
      <c r="E64" s="74">
        <v>-118.2810893</v>
      </c>
      <c r="F64" s="74">
        <v>1182.42</v>
      </c>
      <c r="G64" s="75">
        <v>51.23</v>
      </c>
      <c r="H64" s="75">
        <v>-61.6</v>
      </c>
      <c r="I64" s="85" t="s">
        <v>72</v>
      </c>
      <c r="J64" s="85" t="s">
        <v>72</v>
      </c>
      <c r="K64" s="99" t="s">
        <v>258</v>
      </c>
      <c r="L64" s="99" t="s">
        <v>259</v>
      </c>
      <c r="M64" s="85" t="s">
        <v>75</v>
      </c>
      <c r="N64" s="85" t="s">
        <v>75</v>
      </c>
      <c r="O64" s="67">
        <v>22</v>
      </c>
      <c r="P64" s="67">
        <v>30</v>
      </c>
      <c r="Q64" s="67">
        <f t="shared" si="7"/>
        <v>22</v>
      </c>
      <c r="R64" s="67">
        <v>3</v>
      </c>
      <c r="S64" s="84">
        <f t="shared" si="6"/>
        <v>2203</v>
      </c>
      <c r="T64" s="80">
        <v>4</v>
      </c>
      <c r="U64" s="84">
        <f t="shared" si="2"/>
        <v>2204</v>
      </c>
      <c r="V64" s="67">
        <f>IF(ISBLANK(X64), "", _xlfn.XLOOKUP(X64,'SNAP2 IDs'!C$3:C$15,'SNAP2 IDs'!B$3:B$15,""))</f>
        <v>5</v>
      </c>
      <c r="W64" s="67">
        <f>_xlfn.XLOOKUP($V64, 'SNAP2 IDs'!$B$3:$B$15,'SNAP2 IDs'!D$3:D$15, "Lookup err")</f>
        <v>1</v>
      </c>
      <c r="X64" s="67">
        <v>5</v>
      </c>
      <c r="Y64" s="67" t="str">
        <f>_xlfn.XLOOKUP($V64, 'SNAP2 IDs'!$B$3:$B$15,'SNAP2 IDs'!E$3:E$15, "Lookup err")</f>
        <v>00:00:18:2d:e4:75</v>
      </c>
      <c r="Z64" s="67" t="str">
        <f>_xlfn.XLOOKUP($V64, 'SNAP2 IDs'!$B$3:$B$15,'SNAP2 IDs'!F$3:F$15, "Lookup err")</f>
        <v>snap05.sas.pvt</v>
      </c>
      <c r="AA64" s="67">
        <v>0</v>
      </c>
      <c r="AB64" s="67">
        <v>8</v>
      </c>
      <c r="AC64" s="67">
        <v>9</v>
      </c>
      <c r="AD64" s="67">
        <f t="shared" si="8"/>
        <v>10</v>
      </c>
      <c r="AE64" s="67">
        <f t="shared" si="9"/>
        <v>11</v>
      </c>
      <c r="AF64" s="67">
        <f t="shared" si="10"/>
        <v>133</v>
      </c>
      <c r="AG64" s="76" t="s">
        <v>89</v>
      </c>
    </row>
    <row r="65" spans="1:33" s="45" customFormat="1" ht="15.95" customHeight="1">
      <c r="A65" s="90"/>
      <c r="B65" s="87" t="s">
        <v>260</v>
      </c>
      <c r="C65" s="74" t="s">
        <v>71</v>
      </c>
      <c r="D65" s="74">
        <v>37.23919188</v>
      </c>
      <c r="E65" s="74">
        <v>-118.28125301999999</v>
      </c>
      <c r="F65" s="74">
        <v>1182.49</v>
      </c>
      <c r="G65" s="75">
        <v>36.71</v>
      </c>
      <c r="H65" s="75">
        <v>-64.97</v>
      </c>
      <c r="I65" s="85" t="s">
        <v>72</v>
      </c>
      <c r="J65" s="85" t="s">
        <v>72</v>
      </c>
      <c r="K65" s="99" t="s">
        <v>261</v>
      </c>
      <c r="L65" s="99" t="s">
        <v>262</v>
      </c>
      <c r="M65" s="85" t="s">
        <v>75</v>
      </c>
      <c r="N65" s="85" t="s">
        <v>75</v>
      </c>
      <c r="O65" s="67">
        <v>22</v>
      </c>
      <c r="P65" s="67">
        <v>30</v>
      </c>
      <c r="Q65" s="67">
        <f t="shared" si="7"/>
        <v>22</v>
      </c>
      <c r="R65" s="67">
        <v>15</v>
      </c>
      <c r="S65" s="84">
        <f t="shared" si="6"/>
        <v>2215</v>
      </c>
      <c r="T65" s="80">
        <v>16</v>
      </c>
      <c r="U65" s="84">
        <f t="shared" si="2"/>
        <v>2216</v>
      </c>
      <c r="V65" s="67">
        <f>IF(ISBLANK(X65), "", _xlfn.XLOOKUP(X65,'SNAP2 IDs'!C$3:C$15,'SNAP2 IDs'!B$3:B$15,""))</f>
        <v>5</v>
      </c>
      <c r="W65" s="67">
        <f>_xlfn.XLOOKUP($V65, 'SNAP2 IDs'!$B$3:$B$15,'SNAP2 IDs'!D$3:D$15, "Lookup err")</f>
        <v>1</v>
      </c>
      <c r="X65" s="67">
        <v>5</v>
      </c>
      <c r="Y65" s="67" t="str">
        <f>_xlfn.XLOOKUP($V65, 'SNAP2 IDs'!$B$3:$B$15,'SNAP2 IDs'!E$3:E$15, "Lookup err")</f>
        <v>00:00:18:2d:e4:75</v>
      </c>
      <c r="Z65" s="67" t="str">
        <f>_xlfn.XLOOKUP($V65, 'SNAP2 IDs'!$B$3:$B$15,'SNAP2 IDs'!F$3:F$15, "Lookup err")</f>
        <v>snap05.sas.pvt</v>
      </c>
      <c r="AA65" s="67">
        <v>0</v>
      </c>
      <c r="AB65" s="67">
        <v>20</v>
      </c>
      <c r="AC65" s="67">
        <v>21</v>
      </c>
      <c r="AD65" s="67">
        <f t="shared" si="8"/>
        <v>22</v>
      </c>
      <c r="AE65" s="67">
        <f t="shared" si="9"/>
        <v>23</v>
      </c>
      <c r="AF65" s="67">
        <f t="shared" si="10"/>
        <v>139</v>
      </c>
      <c r="AG65" s="76" t="s">
        <v>247</v>
      </c>
    </row>
    <row r="66" spans="1:33" s="45" customFormat="1" ht="15.95" customHeight="1">
      <c r="A66" s="90"/>
      <c r="B66" s="87" t="s">
        <v>263</v>
      </c>
      <c r="C66" s="74" t="s">
        <v>71</v>
      </c>
      <c r="D66" s="74">
        <v>37.239121300000001</v>
      </c>
      <c r="E66" s="74">
        <v>-118.28103203000001</v>
      </c>
      <c r="F66" s="74">
        <v>1182.48</v>
      </c>
      <c r="G66" s="75">
        <v>56.32</v>
      </c>
      <c r="H66" s="75">
        <v>-72.8</v>
      </c>
      <c r="I66" s="85" t="s">
        <v>72</v>
      </c>
      <c r="J66" s="85" t="s">
        <v>72</v>
      </c>
      <c r="K66" s="99" t="s">
        <v>264</v>
      </c>
      <c r="L66" s="99" t="s">
        <v>265</v>
      </c>
      <c r="M66" s="85" t="s">
        <v>75</v>
      </c>
      <c r="N66" s="85" t="s">
        <v>75</v>
      </c>
      <c r="O66" s="67">
        <v>23</v>
      </c>
      <c r="P66" s="67">
        <v>32</v>
      </c>
      <c r="Q66" s="67">
        <f t="shared" si="7"/>
        <v>23</v>
      </c>
      <c r="R66" s="67">
        <v>1</v>
      </c>
      <c r="S66" s="84">
        <f t="shared" si="6"/>
        <v>2301</v>
      </c>
      <c r="T66" s="80">
        <v>2</v>
      </c>
      <c r="U66" s="84">
        <f t="shared" si="2"/>
        <v>2302</v>
      </c>
      <c r="V66" s="67">
        <f>IF(ISBLANK(X66), "", _xlfn.XLOOKUP(X66,'SNAP2 IDs'!C$3:C$15,'SNAP2 IDs'!B$3:B$15,""))</f>
        <v>5</v>
      </c>
      <c r="W66" s="67">
        <f>_xlfn.XLOOKUP($V66, 'SNAP2 IDs'!$B$3:$B$15,'SNAP2 IDs'!D$3:D$15, "Lookup err")</f>
        <v>1</v>
      </c>
      <c r="X66" s="67">
        <v>5</v>
      </c>
      <c r="Y66" s="67" t="str">
        <f>_xlfn.XLOOKUP($V66, 'SNAP2 IDs'!$B$3:$B$15,'SNAP2 IDs'!E$3:E$15, "Lookup err")</f>
        <v>00:00:18:2d:e4:75</v>
      </c>
      <c r="Z66" s="67" t="str">
        <f>_xlfn.XLOOKUP($V66, 'SNAP2 IDs'!$B$3:$B$15,'SNAP2 IDs'!F$3:F$15, "Lookup err")</f>
        <v>snap05.sas.pvt</v>
      </c>
      <c r="AA66" s="67">
        <v>0</v>
      </c>
      <c r="AB66" s="67">
        <v>22</v>
      </c>
      <c r="AC66" s="67">
        <v>23</v>
      </c>
      <c r="AD66" s="67">
        <f t="shared" si="8"/>
        <v>20</v>
      </c>
      <c r="AE66" s="67">
        <f t="shared" si="9"/>
        <v>21</v>
      </c>
      <c r="AF66" s="67">
        <f t="shared" si="10"/>
        <v>138</v>
      </c>
      <c r="AG66" s="76" t="s">
        <v>247</v>
      </c>
    </row>
    <row r="67" spans="1:33" s="45" customFormat="1" ht="15.95" customHeight="1">
      <c r="A67" s="90"/>
      <c r="B67" s="87" t="s">
        <v>266</v>
      </c>
      <c r="C67" s="74" t="s">
        <v>71</v>
      </c>
      <c r="D67" s="74">
        <v>37.23897771</v>
      </c>
      <c r="E67" s="74">
        <v>-118.2811979</v>
      </c>
      <c r="F67" s="74">
        <v>1182.5899999999999</v>
      </c>
      <c r="G67" s="75">
        <v>41.6</v>
      </c>
      <c r="H67" s="75">
        <v>-88.74</v>
      </c>
      <c r="I67" s="85" t="s">
        <v>72</v>
      </c>
      <c r="J67" s="85" t="s">
        <v>72</v>
      </c>
      <c r="K67" s="99" t="s">
        <v>267</v>
      </c>
      <c r="L67" s="99" t="s">
        <v>268</v>
      </c>
      <c r="M67" s="85" t="s">
        <v>75</v>
      </c>
      <c r="N67" s="85" t="s">
        <v>75</v>
      </c>
      <c r="O67" s="67">
        <v>22</v>
      </c>
      <c r="P67" s="67">
        <v>30</v>
      </c>
      <c r="Q67" s="67">
        <f t="shared" si="7"/>
        <v>22</v>
      </c>
      <c r="R67" s="67">
        <v>5</v>
      </c>
      <c r="S67" s="84">
        <f t="shared" si="6"/>
        <v>2205</v>
      </c>
      <c r="T67" s="80">
        <v>6</v>
      </c>
      <c r="U67" s="84">
        <f t="shared" si="2"/>
        <v>2206</v>
      </c>
      <c r="V67" s="67">
        <f>IF(ISBLANK(X67), "", _xlfn.XLOOKUP(X67,'SNAP2 IDs'!C$3:C$15,'SNAP2 IDs'!B$3:B$15,""))</f>
        <v>5</v>
      </c>
      <c r="W67" s="67">
        <f>_xlfn.XLOOKUP($V67, 'SNAP2 IDs'!$B$3:$B$15,'SNAP2 IDs'!D$3:D$15, "Lookup err")</f>
        <v>1</v>
      </c>
      <c r="X67" s="67">
        <v>5</v>
      </c>
      <c r="Y67" s="67" t="str">
        <f>_xlfn.XLOOKUP($V67, 'SNAP2 IDs'!$B$3:$B$15,'SNAP2 IDs'!E$3:E$15, "Lookup err")</f>
        <v>00:00:18:2d:e4:75</v>
      </c>
      <c r="Z67" s="67" t="str">
        <f>_xlfn.XLOOKUP($V67, 'SNAP2 IDs'!$B$3:$B$15,'SNAP2 IDs'!F$3:F$15, "Lookup err")</f>
        <v>snap05.sas.pvt</v>
      </c>
      <c r="AA67" s="67">
        <v>0</v>
      </c>
      <c r="AB67" s="67">
        <v>10</v>
      </c>
      <c r="AC67" s="67">
        <v>11</v>
      </c>
      <c r="AD67" s="67">
        <f t="shared" si="8"/>
        <v>8</v>
      </c>
      <c r="AE67" s="67">
        <f t="shared" si="9"/>
        <v>9</v>
      </c>
      <c r="AF67" s="67">
        <f t="shared" si="10"/>
        <v>132</v>
      </c>
      <c r="AG67" s="76" t="s">
        <v>247</v>
      </c>
    </row>
    <row r="68" spans="1:33" s="45" customFormat="1" ht="15.95" customHeight="1">
      <c r="A68" s="90"/>
      <c r="B68" s="87" t="s">
        <v>269</v>
      </c>
      <c r="C68" s="74" t="s">
        <v>71</v>
      </c>
      <c r="D68" s="74">
        <v>37.238973819999998</v>
      </c>
      <c r="E68" s="74">
        <v>-118.28114169</v>
      </c>
      <c r="F68" s="74">
        <v>1182.58</v>
      </c>
      <c r="G68" s="75">
        <v>46.59</v>
      </c>
      <c r="H68" s="75">
        <v>-89.17</v>
      </c>
      <c r="I68" s="85" t="s">
        <v>72</v>
      </c>
      <c r="J68" s="85" t="s">
        <v>72</v>
      </c>
      <c r="K68" s="99" t="s">
        <v>270</v>
      </c>
      <c r="L68" s="99" t="s">
        <v>271</v>
      </c>
      <c r="M68" s="85" t="s">
        <v>75</v>
      </c>
      <c r="N68" s="85" t="s">
        <v>75</v>
      </c>
      <c r="O68" s="67">
        <v>23</v>
      </c>
      <c r="P68" s="67">
        <v>32</v>
      </c>
      <c r="Q68" s="67">
        <f t="shared" si="7"/>
        <v>23</v>
      </c>
      <c r="R68" s="67">
        <v>3</v>
      </c>
      <c r="S68" s="84">
        <f t="shared" si="6"/>
        <v>2303</v>
      </c>
      <c r="T68" s="80">
        <v>4</v>
      </c>
      <c r="U68" s="84">
        <f t="shared" si="2"/>
        <v>2304</v>
      </c>
      <c r="V68" s="67">
        <f>IF(ISBLANK(X68), "", _xlfn.XLOOKUP(X68,'SNAP2 IDs'!C$3:C$15,'SNAP2 IDs'!B$3:B$15,""))</f>
        <v>5</v>
      </c>
      <c r="W68" s="67">
        <f>_xlfn.XLOOKUP($V68, 'SNAP2 IDs'!$B$3:$B$15,'SNAP2 IDs'!D$3:D$15, "Lookup err")</f>
        <v>1</v>
      </c>
      <c r="X68" s="67">
        <v>5</v>
      </c>
      <c r="Y68" s="67" t="str">
        <f>_xlfn.XLOOKUP($V68, 'SNAP2 IDs'!$B$3:$B$15,'SNAP2 IDs'!E$3:E$15, "Lookup err")</f>
        <v>00:00:18:2d:e4:75</v>
      </c>
      <c r="Z68" s="67" t="str">
        <f>_xlfn.XLOOKUP($V68, 'SNAP2 IDs'!$B$3:$B$15,'SNAP2 IDs'!F$3:F$15, "Lookup err")</f>
        <v>snap05.sas.pvt</v>
      </c>
      <c r="AA68" s="67">
        <v>0</v>
      </c>
      <c r="AB68" s="67">
        <v>24</v>
      </c>
      <c r="AC68" s="67">
        <v>25</v>
      </c>
      <c r="AD68" s="67">
        <f t="shared" si="8"/>
        <v>26</v>
      </c>
      <c r="AE68" s="67">
        <f t="shared" si="9"/>
        <v>27</v>
      </c>
      <c r="AF68" s="67">
        <f t="shared" si="10"/>
        <v>141</v>
      </c>
      <c r="AG68" s="76" t="s">
        <v>272</v>
      </c>
    </row>
    <row r="69" spans="1:33" s="45" customFormat="1" ht="15.95" customHeight="1">
      <c r="A69" s="90"/>
      <c r="B69" s="87" t="s">
        <v>273</v>
      </c>
      <c r="C69" s="74" t="s">
        <v>71</v>
      </c>
      <c r="D69" s="74">
        <v>37.240667799999997</v>
      </c>
      <c r="E69" s="74">
        <v>-118.28135315999999</v>
      </c>
      <c r="F69" s="74">
        <v>1182.95</v>
      </c>
      <c r="G69" s="75">
        <v>27.82</v>
      </c>
      <c r="H69" s="75">
        <v>98.83</v>
      </c>
      <c r="I69" s="85" t="s">
        <v>72</v>
      </c>
      <c r="J69" s="85" t="s">
        <v>72</v>
      </c>
      <c r="K69" s="99" t="s">
        <v>274</v>
      </c>
      <c r="L69" s="99" t="s">
        <v>275</v>
      </c>
      <c r="M69" s="85" t="s">
        <v>75</v>
      </c>
      <c r="N69" s="85" t="s">
        <v>75</v>
      </c>
      <c r="O69" s="67">
        <v>25</v>
      </c>
      <c r="P69" s="67">
        <f>_xlfn.XLOOKUP(O69,'ARX IDs'!B$3:B$47,'ARX IDs'!C$3:C$47,"")</f>
        <v>31</v>
      </c>
      <c r="Q69" s="67">
        <f t="shared" si="7"/>
        <v>25</v>
      </c>
      <c r="R69" s="67">
        <v>7</v>
      </c>
      <c r="S69" s="84">
        <f t="shared" ref="S69:S100" si="11">100 * $Q69 + R69</f>
        <v>2507</v>
      </c>
      <c r="T69" s="80">
        <v>8</v>
      </c>
      <c r="U69" s="84">
        <f t="shared" ref="U69:U132" si="12">100 * $Q69 + T69</f>
        <v>2508</v>
      </c>
      <c r="V69" s="67">
        <f>IF(ISBLANK(X69), "", _xlfn.XLOOKUP(X69,'SNAP2 IDs'!C$3:C$15,'SNAP2 IDs'!B$3:B$15,""))</f>
        <v>6</v>
      </c>
      <c r="W69" s="67">
        <f>_xlfn.XLOOKUP($V69, 'SNAP2 IDs'!$B$3:$B$15,'SNAP2 IDs'!D$3:D$15, "Lookup err")</f>
        <v>1</v>
      </c>
      <c r="X69" s="67">
        <v>6</v>
      </c>
      <c r="Y69" s="67" t="str">
        <f>_xlfn.XLOOKUP($V69, 'SNAP2 IDs'!$B$3:$B$15,'SNAP2 IDs'!E$3:E$15, "Lookup err")</f>
        <v>02:00:c2:4f:e4:75</v>
      </c>
      <c r="Z69" s="67" t="str">
        <f>_xlfn.XLOOKUP($V69, 'SNAP2 IDs'!$B$3:$B$15,'SNAP2 IDs'!F$3:F$15, "Lookup err")</f>
        <v>snap06.sas.pvt</v>
      </c>
      <c r="AA69" s="67">
        <v>0</v>
      </c>
      <c r="AB69" s="67">
        <v>8</v>
      </c>
      <c r="AC69" s="67">
        <v>9</v>
      </c>
      <c r="AD69" s="67">
        <f t="shared" si="8"/>
        <v>10</v>
      </c>
      <c r="AE69" s="67">
        <f t="shared" si="9"/>
        <v>11</v>
      </c>
      <c r="AF69" s="67">
        <f t="shared" si="10"/>
        <v>165</v>
      </c>
      <c r="AG69" s="76" t="s">
        <v>272</v>
      </c>
    </row>
    <row r="70" spans="1:33" s="45" customFormat="1" ht="15.95" customHeight="1">
      <c r="A70" s="90"/>
      <c r="B70" s="87" t="s">
        <v>276</v>
      </c>
      <c r="C70" s="74" t="s">
        <v>71</v>
      </c>
      <c r="D70" s="74">
        <v>37.240581290000002</v>
      </c>
      <c r="E70" s="74">
        <v>-118.28131759999999</v>
      </c>
      <c r="F70" s="74">
        <v>1182.77</v>
      </c>
      <c r="G70" s="75">
        <v>30.98</v>
      </c>
      <c r="H70" s="75">
        <v>89.23</v>
      </c>
      <c r="I70" s="85" t="s">
        <v>72</v>
      </c>
      <c r="J70" s="85" t="s">
        <v>72</v>
      </c>
      <c r="K70" s="99" t="s">
        <v>277</v>
      </c>
      <c r="L70" s="99" t="s">
        <v>278</v>
      </c>
      <c r="M70" s="85" t="s">
        <v>75</v>
      </c>
      <c r="N70" s="85" t="s">
        <v>75</v>
      </c>
      <c r="O70" s="67">
        <v>25</v>
      </c>
      <c r="P70" s="67">
        <f>_xlfn.XLOOKUP(O70,'ARX IDs'!B$3:B$47,'ARX IDs'!C$3:C$47,"")</f>
        <v>31</v>
      </c>
      <c r="Q70" s="67">
        <f t="shared" si="7"/>
        <v>25</v>
      </c>
      <c r="R70" s="67">
        <v>9</v>
      </c>
      <c r="S70" s="84">
        <f t="shared" si="11"/>
        <v>2509</v>
      </c>
      <c r="T70" s="80">
        <v>10</v>
      </c>
      <c r="U70" s="84">
        <f t="shared" si="12"/>
        <v>2510</v>
      </c>
      <c r="V70" s="67">
        <f>IF(ISBLANK(X70), "", _xlfn.XLOOKUP(X70,'SNAP2 IDs'!C$3:C$15,'SNAP2 IDs'!B$3:B$15,""))</f>
        <v>6</v>
      </c>
      <c r="W70" s="67">
        <f>_xlfn.XLOOKUP($V70, 'SNAP2 IDs'!$B$3:$B$15,'SNAP2 IDs'!D$3:D$15, "Lookup err")</f>
        <v>1</v>
      </c>
      <c r="X70" s="67">
        <v>6</v>
      </c>
      <c r="Y70" s="67" t="str">
        <f>_xlfn.XLOOKUP($V70, 'SNAP2 IDs'!$B$3:$B$15,'SNAP2 IDs'!E$3:E$15, "Lookup err")</f>
        <v>02:00:c2:4f:e4:75</v>
      </c>
      <c r="Z70" s="67" t="str">
        <f>_xlfn.XLOOKUP($V70, 'SNAP2 IDs'!$B$3:$B$15,'SNAP2 IDs'!F$3:F$15, "Lookup err")</f>
        <v>snap06.sas.pvt</v>
      </c>
      <c r="AA70" s="67">
        <v>0</v>
      </c>
      <c r="AB70" s="67">
        <v>10</v>
      </c>
      <c r="AC70" s="67">
        <v>11</v>
      </c>
      <c r="AD70" s="67">
        <f t="shared" si="8"/>
        <v>8</v>
      </c>
      <c r="AE70" s="67">
        <f t="shared" si="9"/>
        <v>9</v>
      </c>
      <c r="AF70" s="67">
        <f t="shared" si="10"/>
        <v>164</v>
      </c>
      <c r="AG70" s="76" t="s">
        <v>89</v>
      </c>
    </row>
    <row r="71" spans="1:33" s="45" customFormat="1" ht="15.95" customHeight="1">
      <c r="A71" s="90"/>
      <c r="B71" s="87" t="s">
        <v>279</v>
      </c>
      <c r="C71" s="74" t="s">
        <v>71</v>
      </c>
      <c r="D71" s="74">
        <v>37.240526940000002</v>
      </c>
      <c r="E71" s="74">
        <v>-118.28140211</v>
      </c>
      <c r="F71" s="74">
        <v>1182.72</v>
      </c>
      <c r="G71" s="75">
        <v>23.48</v>
      </c>
      <c r="H71" s="75">
        <v>83.2</v>
      </c>
      <c r="I71" s="85" t="s">
        <v>72</v>
      </c>
      <c r="J71" s="85" t="s">
        <v>72</v>
      </c>
      <c r="K71" s="99" t="s">
        <v>280</v>
      </c>
      <c r="L71" s="99" t="s">
        <v>270</v>
      </c>
      <c r="M71" s="85" t="s">
        <v>75</v>
      </c>
      <c r="N71" s="85" t="s">
        <v>75</v>
      </c>
      <c r="O71" s="67">
        <v>25</v>
      </c>
      <c r="P71" s="67">
        <f>_xlfn.XLOOKUP(O71,'ARX IDs'!B$3:B$47,'ARX IDs'!C$3:C$47,"")</f>
        <v>31</v>
      </c>
      <c r="Q71" s="67">
        <f t="shared" si="7"/>
        <v>25</v>
      </c>
      <c r="R71" s="67">
        <v>11</v>
      </c>
      <c r="S71" s="84">
        <f t="shared" si="11"/>
        <v>2511</v>
      </c>
      <c r="T71" s="80">
        <v>12</v>
      </c>
      <c r="U71" s="84">
        <f t="shared" si="12"/>
        <v>2512</v>
      </c>
      <c r="V71" s="67">
        <f>IF(ISBLANK(X71), "", _xlfn.XLOOKUP(X71,'SNAP2 IDs'!C$3:C$15,'SNAP2 IDs'!B$3:B$15,""))</f>
        <v>6</v>
      </c>
      <c r="W71" s="67">
        <f>_xlfn.XLOOKUP($V71, 'SNAP2 IDs'!$B$3:$B$15,'SNAP2 IDs'!D$3:D$15, "Lookup err")</f>
        <v>1</v>
      </c>
      <c r="X71" s="67">
        <v>6</v>
      </c>
      <c r="Y71" s="67" t="str">
        <f>_xlfn.XLOOKUP($V71, 'SNAP2 IDs'!$B$3:$B$15,'SNAP2 IDs'!E$3:E$15, "Lookup err")</f>
        <v>02:00:c2:4f:e4:75</v>
      </c>
      <c r="Z71" s="67" t="str">
        <f>_xlfn.XLOOKUP($V71, 'SNAP2 IDs'!$B$3:$B$15,'SNAP2 IDs'!F$3:F$15, "Lookup err")</f>
        <v>snap06.sas.pvt</v>
      </c>
      <c r="AA71" s="67">
        <v>0</v>
      </c>
      <c r="AB71" s="67">
        <v>12</v>
      </c>
      <c r="AC71" s="67">
        <v>13</v>
      </c>
      <c r="AD71" s="67">
        <f t="shared" si="8"/>
        <v>14</v>
      </c>
      <c r="AE71" s="67">
        <f t="shared" si="9"/>
        <v>15</v>
      </c>
      <c r="AF71" s="67">
        <f t="shared" si="10"/>
        <v>167</v>
      </c>
      <c r="AG71" s="76" t="s">
        <v>247</v>
      </c>
    </row>
    <row r="72" spans="1:33" s="45" customFormat="1" ht="15.95" customHeight="1">
      <c r="A72" s="90"/>
      <c r="B72" s="87" t="s">
        <v>281</v>
      </c>
      <c r="C72" s="74" t="s">
        <v>71</v>
      </c>
      <c r="D72" s="74">
        <v>37.240468329999999</v>
      </c>
      <c r="E72" s="74">
        <v>-118.28133217</v>
      </c>
      <c r="F72" s="74">
        <v>1182.69</v>
      </c>
      <c r="G72" s="75">
        <v>29.68</v>
      </c>
      <c r="H72" s="75">
        <v>76.7</v>
      </c>
      <c r="I72" s="85" t="s">
        <v>72</v>
      </c>
      <c r="J72" s="85" t="s">
        <v>72</v>
      </c>
      <c r="K72" s="99" t="s">
        <v>282</v>
      </c>
      <c r="L72" s="99" t="s">
        <v>283</v>
      </c>
      <c r="M72" s="85" t="s">
        <v>75</v>
      </c>
      <c r="N72" s="85" t="s">
        <v>75</v>
      </c>
      <c r="O72" s="67">
        <v>25</v>
      </c>
      <c r="P72" s="67">
        <f>_xlfn.XLOOKUP(O72,'ARX IDs'!B$3:B$47,'ARX IDs'!C$3:C$47,"")</f>
        <v>31</v>
      </c>
      <c r="Q72" s="67">
        <f t="shared" si="7"/>
        <v>25</v>
      </c>
      <c r="R72" s="67">
        <v>13</v>
      </c>
      <c r="S72" s="84">
        <f t="shared" si="11"/>
        <v>2513</v>
      </c>
      <c r="T72" s="80">
        <v>14</v>
      </c>
      <c r="U72" s="84">
        <f t="shared" si="12"/>
        <v>2514</v>
      </c>
      <c r="V72" s="67">
        <f>IF(ISBLANK(X72), "", _xlfn.XLOOKUP(X72,'SNAP2 IDs'!C$3:C$15,'SNAP2 IDs'!B$3:B$15,""))</f>
        <v>6</v>
      </c>
      <c r="W72" s="67">
        <f>_xlfn.XLOOKUP($V72, 'SNAP2 IDs'!$B$3:$B$15,'SNAP2 IDs'!D$3:D$15, "Lookup err")</f>
        <v>1</v>
      </c>
      <c r="X72" s="67">
        <v>6</v>
      </c>
      <c r="Y72" s="67" t="str">
        <f>_xlfn.XLOOKUP($V72, 'SNAP2 IDs'!$B$3:$B$15,'SNAP2 IDs'!E$3:E$15, "Lookup err")</f>
        <v>02:00:c2:4f:e4:75</v>
      </c>
      <c r="Z72" s="67" t="str">
        <f>_xlfn.XLOOKUP($V72, 'SNAP2 IDs'!$B$3:$B$15,'SNAP2 IDs'!F$3:F$15, "Lookup err")</f>
        <v>snap06.sas.pvt</v>
      </c>
      <c r="AA72" s="67">
        <v>0</v>
      </c>
      <c r="AB72" s="67">
        <v>14</v>
      </c>
      <c r="AC72" s="67">
        <v>15</v>
      </c>
      <c r="AD72" s="67">
        <f t="shared" si="8"/>
        <v>12</v>
      </c>
      <c r="AE72" s="67">
        <f t="shared" si="9"/>
        <v>13</v>
      </c>
      <c r="AF72" s="67">
        <f t="shared" si="10"/>
        <v>166</v>
      </c>
      <c r="AG72" s="76" t="s">
        <v>89</v>
      </c>
    </row>
    <row r="73" spans="1:33" s="45" customFormat="1" ht="15.95" customHeight="1">
      <c r="A73" s="90"/>
      <c r="B73" s="87" t="s">
        <v>284</v>
      </c>
      <c r="C73" s="74" t="s">
        <v>71</v>
      </c>
      <c r="D73" s="74">
        <v>37.24037835</v>
      </c>
      <c r="E73" s="74">
        <v>-118.2813634</v>
      </c>
      <c r="F73" s="74">
        <v>1182.8</v>
      </c>
      <c r="G73" s="75">
        <v>26.91</v>
      </c>
      <c r="H73" s="75">
        <v>66.709999999999994</v>
      </c>
      <c r="I73" s="85" t="s">
        <v>72</v>
      </c>
      <c r="J73" s="85" t="s">
        <v>72</v>
      </c>
      <c r="K73" s="99" t="s">
        <v>285</v>
      </c>
      <c r="L73" s="99" t="s">
        <v>222</v>
      </c>
      <c r="M73" s="85" t="s">
        <v>75</v>
      </c>
      <c r="N73" s="85" t="s">
        <v>75</v>
      </c>
      <c r="O73" s="67">
        <v>25</v>
      </c>
      <c r="P73" s="67">
        <f>_xlfn.XLOOKUP(O73,'ARX IDs'!B$3:B$47,'ARX IDs'!C$3:C$47,"")</f>
        <v>31</v>
      </c>
      <c r="Q73" s="67">
        <f t="shared" si="7"/>
        <v>25</v>
      </c>
      <c r="R73" s="67">
        <v>15</v>
      </c>
      <c r="S73" s="84">
        <f t="shared" si="11"/>
        <v>2515</v>
      </c>
      <c r="T73" s="80">
        <v>16</v>
      </c>
      <c r="U73" s="84">
        <f t="shared" si="12"/>
        <v>2516</v>
      </c>
      <c r="V73" s="67">
        <f>IF(ISBLANK(X73), "", _xlfn.XLOOKUP(X73,'SNAP2 IDs'!C$3:C$15,'SNAP2 IDs'!B$3:B$15,""))</f>
        <v>6</v>
      </c>
      <c r="W73" s="67">
        <f>_xlfn.XLOOKUP($V73, 'SNAP2 IDs'!$B$3:$B$15,'SNAP2 IDs'!D$3:D$15, "Lookup err")</f>
        <v>1</v>
      </c>
      <c r="X73" s="67">
        <v>6</v>
      </c>
      <c r="Y73" s="67" t="str">
        <f>_xlfn.XLOOKUP($V73, 'SNAP2 IDs'!$B$3:$B$15,'SNAP2 IDs'!E$3:E$15, "Lookup err")</f>
        <v>02:00:c2:4f:e4:75</v>
      </c>
      <c r="Z73" s="67" t="str">
        <f>_xlfn.XLOOKUP($V73, 'SNAP2 IDs'!$B$3:$B$15,'SNAP2 IDs'!F$3:F$15, "Lookup err")</f>
        <v>snap06.sas.pvt</v>
      </c>
      <c r="AA73" s="67">
        <v>0</v>
      </c>
      <c r="AB73" s="67">
        <v>16</v>
      </c>
      <c r="AC73" s="67">
        <v>17</v>
      </c>
      <c r="AD73" s="67">
        <f t="shared" si="8"/>
        <v>18</v>
      </c>
      <c r="AE73" s="67">
        <f t="shared" si="9"/>
        <v>19</v>
      </c>
      <c r="AF73" s="67">
        <f t="shared" si="10"/>
        <v>169</v>
      </c>
      <c r="AG73" s="76" t="s">
        <v>89</v>
      </c>
    </row>
    <row r="74" spans="1:33" s="45" customFormat="1" ht="15.95" customHeight="1">
      <c r="A74" s="90"/>
      <c r="B74" s="87" t="s">
        <v>286</v>
      </c>
      <c r="C74" s="74" t="s">
        <v>71</v>
      </c>
      <c r="D74" s="74">
        <v>37.240264029999999</v>
      </c>
      <c r="E74" s="74">
        <v>-118.28148115</v>
      </c>
      <c r="F74" s="74">
        <v>1182.68</v>
      </c>
      <c r="G74" s="75">
        <v>16.46</v>
      </c>
      <c r="H74" s="75">
        <v>54.02</v>
      </c>
      <c r="I74" s="85" t="s">
        <v>72</v>
      </c>
      <c r="J74" s="85" t="s">
        <v>72</v>
      </c>
      <c r="K74" s="99" t="s">
        <v>287</v>
      </c>
      <c r="L74" s="99" t="s">
        <v>288</v>
      </c>
      <c r="M74" s="85" t="s">
        <v>75</v>
      </c>
      <c r="N74" s="85" t="s">
        <v>75</v>
      </c>
      <c r="O74" s="67">
        <v>26</v>
      </c>
      <c r="P74" s="67">
        <f>_xlfn.XLOOKUP(O74,'ARX IDs'!B$3:B$47,'ARX IDs'!C$3:C$47,"")</f>
        <v>17</v>
      </c>
      <c r="Q74" s="67">
        <f t="shared" si="7"/>
        <v>26</v>
      </c>
      <c r="R74" s="67">
        <v>1</v>
      </c>
      <c r="S74" s="84">
        <f t="shared" si="11"/>
        <v>2601</v>
      </c>
      <c r="T74" s="80">
        <v>2</v>
      </c>
      <c r="U74" s="84">
        <f t="shared" si="12"/>
        <v>2602</v>
      </c>
      <c r="V74" s="67">
        <f>IF(ISBLANK(X74), "", _xlfn.XLOOKUP(X74,'SNAP2 IDs'!C$3:C$15,'SNAP2 IDs'!B$3:B$15,""))</f>
        <v>6</v>
      </c>
      <c r="W74" s="67">
        <f>_xlfn.XLOOKUP($V74, 'SNAP2 IDs'!$B$3:$B$15,'SNAP2 IDs'!D$3:D$15, "Lookup err")</f>
        <v>1</v>
      </c>
      <c r="X74" s="67">
        <v>6</v>
      </c>
      <c r="Y74" s="67" t="str">
        <f>_xlfn.XLOOKUP($V74, 'SNAP2 IDs'!$B$3:$B$15,'SNAP2 IDs'!E$3:E$15, "Lookup err")</f>
        <v>02:00:c2:4f:e4:75</v>
      </c>
      <c r="Z74" s="67" t="str">
        <f>_xlfn.XLOOKUP($V74, 'SNAP2 IDs'!$B$3:$B$15,'SNAP2 IDs'!F$3:F$15, "Lookup err")</f>
        <v>snap06.sas.pvt</v>
      </c>
      <c r="AA74" s="67">
        <v>0</v>
      </c>
      <c r="AB74" s="67">
        <v>18</v>
      </c>
      <c r="AC74" s="67">
        <v>19</v>
      </c>
      <c r="AD74" s="67">
        <f t="shared" si="8"/>
        <v>16</v>
      </c>
      <c r="AE74" s="67">
        <f t="shared" si="9"/>
        <v>17</v>
      </c>
      <c r="AF74" s="67">
        <f t="shared" si="10"/>
        <v>168</v>
      </c>
      <c r="AG74" s="76" t="s">
        <v>89</v>
      </c>
    </row>
    <row r="75" spans="1:33" s="45" customFormat="1" ht="15.95" customHeight="1">
      <c r="A75" s="90"/>
      <c r="B75" s="87" t="s">
        <v>289</v>
      </c>
      <c r="C75" s="74" t="s">
        <v>71</v>
      </c>
      <c r="D75" s="74">
        <v>37.24008937</v>
      </c>
      <c r="E75" s="74">
        <v>-118.28136843999999</v>
      </c>
      <c r="F75" s="74">
        <v>1182.8900000000001</v>
      </c>
      <c r="G75" s="75">
        <v>26.46</v>
      </c>
      <c r="H75" s="75">
        <v>34.64</v>
      </c>
      <c r="I75" s="85" t="s">
        <v>72</v>
      </c>
      <c r="J75" s="85" t="s">
        <v>72</v>
      </c>
      <c r="K75" s="99" t="s">
        <v>290</v>
      </c>
      <c r="L75" s="99" t="s">
        <v>291</v>
      </c>
      <c r="M75" s="85" t="s">
        <v>75</v>
      </c>
      <c r="N75" s="85" t="s">
        <v>75</v>
      </c>
      <c r="O75" s="67">
        <v>17</v>
      </c>
      <c r="P75" s="67">
        <v>38</v>
      </c>
      <c r="Q75" s="67">
        <f t="shared" si="7"/>
        <v>17</v>
      </c>
      <c r="R75" s="67">
        <v>13</v>
      </c>
      <c r="S75" s="84">
        <f t="shared" si="11"/>
        <v>1713</v>
      </c>
      <c r="T75" s="80">
        <v>14</v>
      </c>
      <c r="U75" s="84">
        <f t="shared" si="12"/>
        <v>1714</v>
      </c>
      <c r="V75" s="67">
        <f>IF(ISBLANK(X75), "", _xlfn.XLOOKUP(X75,'SNAP2 IDs'!C$3:C$15,'SNAP2 IDs'!B$3:B$15,""))</f>
        <v>10</v>
      </c>
      <c r="W75" s="67">
        <f>_xlfn.XLOOKUP($V75, 'SNAP2 IDs'!$B$3:$B$15,'SNAP2 IDs'!D$3:D$15, "Lookup err")</f>
        <v>1</v>
      </c>
      <c r="X75" s="67">
        <v>3</v>
      </c>
      <c r="Y75" s="67" t="str">
        <f>_xlfn.XLOOKUP($V75, 'SNAP2 IDs'!$B$3:$B$15,'SNAP2 IDs'!E$3:E$15, "Lookup err")</f>
        <v>02:00:a6:4e:e4:6f</v>
      </c>
      <c r="Z75" s="67" t="str">
        <f>_xlfn.XLOOKUP($V75, 'SNAP2 IDs'!$B$3:$B$15,'SNAP2 IDs'!F$3:F$15, "Lookup err")</f>
        <v>snap03.sas.pvt</v>
      </c>
      <c r="AA75" s="67">
        <v>1</v>
      </c>
      <c r="AB75" s="67">
        <v>10</v>
      </c>
      <c r="AC75" s="67">
        <v>11</v>
      </c>
      <c r="AD75" s="67">
        <f t="shared" si="8"/>
        <v>40</v>
      </c>
      <c r="AE75" s="67">
        <f t="shared" si="9"/>
        <v>41</v>
      </c>
      <c r="AF75" s="67">
        <f t="shared" si="10"/>
        <v>84</v>
      </c>
      <c r="AG75" s="76" t="s">
        <v>89</v>
      </c>
    </row>
    <row r="76" spans="1:33" s="45" customFormat="1" ht="15.95" customHeight="1">
      <c r="A76" s="90"/>
      <c r="B76" s="87" t="s">
        <v>292</v>
      </c>
      <c r="C76" s="74" t="s">
        <v>71</v>
      </c>
      <c r="D76" s="74">
        <v>37.24005545</v>
      </c>
      <c r="E76" s="74">
        <v>-118.28147751</v>
      </c>
      <c r="F76" s="74">
        <v>1182.49</v>
      </c>
      <c r="G76" s="75">
        <v>16.79</v>
      </c>
      <c r="H76" s="75">
        <v>30.87</v>
      </c>
      <c r="I76" s="85" t="s">
        <v>72</v>
      </c>
      <c r="J76" s="85" t="s">
        <v>72</v>
      </c>
      <c r="K76" s="99" t="s">
        <v>293</v>
      </c>
      <c r="L76" s="99" t="s">
        <v>294</v>
      </c>
      <c r="M76" s="85" t="s">
        <v>75</v>
      </c>
      <c r="N76" s="85" t="s">
        <v>75</v>
      </c>
      <c r="O76" s="67">
        <v>26</v>
      </c>
      <c r="P76" s="67">
        <f>_xlfn.XLOOKUP(O76,'ARX IDs'!B$3:B$47,'ARX IDs'!C$3:C$47,"")</f>
        <v>17</v>
      </c>
      <c r="Q76" s="67">
        <f t="shared" si="7"/>
        <v>26</v>
      </c>
      <c r="R76" s="67">
        <v>3</v>
      </c>
      <c r="S76" s="84">
        <f t="shared" si="11"/>
        <v>2603</v>
      </c>
      <c r="T76" s="80">
        <v>4</v>
      </c>
      <c r="U76" s="84">
        <f t="shared" si="12"/>
        <v>2604</v>
      </c>
      <c r="V76" s="67">
        <f>IF(ISBLANK(X76), "", _xlfn.XLOOKUP(X76,'SNAP2 IDs'!C$3:C$15,'SNAP2 IDs'!B$3:B$15,""))</f>
        <v>6</v>
      </c>
      <c r="W76" s="67">
        <f>_xlfn.XLOOKUP($V76, 'SNAP2 IDs'!$B$3:$B$15,'SNAP2 IDs'!D$3:D$15, "Lookup err")</f>
        <v>1</v>
      </c>
      <c r="X76" s="67">
        <v>6</v>
      </c>
      <c r="Y76" s="67" t="str">
        <f>_xlfn.XLOOKUP($V76, 'SNAP2 IDs'!$B$3:$B$15,'SNAP2 IDs'!E$3:E$15, "Lookup err")</f>
        <v>02:00:c2:4f:e4:75</v>
      </c>
      <c r="Z76" s="67" t="str">
        <f>_xlfn.XLOOKUP($V76, 'SNAP2 IDs'!$B$3:$B$15,'SNAP2 IDs'!F$3:F$15, "Lookup err")</f>
        <v>snap06.sas.pvt</v>
      </c>
      <c r="AA76" s="67">
        <v>0</v>
      </c>
      <c r="AB76" s="67">
        <v>20</v>
      </c>
      <c r="AC76" s="67">
        <v>21</v>
      </c>
      <c r="AD76" s="67">
        <f t="shared" si="8"/>
        <v>22</v>
      </c>
      <c r="AE76" s="67">
        <f t="shared" si="9"/>
        <v>23</v>
      </c>
      <c r="AF76" s="67">
        <f t="shared" si="10"/>
        <v>171</v>
      </c>
      <c r="AG76" s="76" t="s">
        <v>89</v>
      </c>
    </row>
    <row r="77" spans="1:33" s="45" customFormat="1" ht="15.95" customHeight="1">
      <c r="A77" s="90"/>
      <c r="B77" s="87" t="s">
        <v>295</v>
      </c>
      <c r="C77" s="74" t="s">
        <v>71</v>
      </c>
      <c r="D77" s="74">
        <v>37.240041050000002</v>
      </c>
      <c r="E77" s="74">
        <v>-118.28132217</v>
      </c>
      <c r="F77" s="74">
        <v>1182.8399999999999</v>
      </c>
      <c r="G77" s="75">
        <v>30.57</v>
      </c>
      <c r="H77" s="75">
        <v>29.28</v>
      </c>
      <c r="I77" s="85" t="s">
        <v>72</v>
      </c>
      <c r="J77" s="85" t="s">
        <v>72</v>
      </c>
      <c r="K77" s="99" t="s">
        <v>296</v>
      </c>
      <c r="L77" s="99" t="s">
        <v>297</v>
      </c>
      <c r="M77" s="85" t="s">
        <v>75</v>
      </c>
      <c r="N77" s="85" t="s">
        <v>75</v>
      </c>
      <c r="O77" s="67">
        <v>17</v>
      </c>
      <c r="P77" s="67">
        <v>38</v>
      </c>
      <c r="Q77" s="67">
        <f t="shared" si="7"/>
        <v>17</v>
      </c>
      <c r="R77" s="67">
        <v>15</v>
      </c>
      <c r="S77" s="84">
        <f t="shared" si="11"/>
        <v>1715</v>
      </c>
      <c r="T77" s="80">
        <v>16</v>
      </c>
      <c r="U77" s="84">
        <f t="shared" si="12"/>
        <v>1716</v>
      </c>
      <c r="V77" s="67">
        <f>IF(ISBLANK(X77), "", _xlfn.XLOOKUP(X77,'SNAP2 IDs'!C$3:C$15,'SNAP2 IDs'!B$3:B$15,""))</f>
        <v>10</v>
      </c>
      <c r="W77" s="67">
        <f>_xlfn.XLOOKUP($V77, 'SNAP2 IDs'!$B$3:$B$15,'SNAP2 IDs'!D$3:D$15, "Lookup err")</f>
        <v>1</v>
      </c>
      <c r="X77" s="67">
        <v>3</v>
      </c>
      <c r="Y77" s="67" t="str">
        <f>_xlfn.XLOOKUP($V77, 'SNAP2 IDs'!$B$3:$B$15,'SNAP2 IDs'!E$3:E$15, "Lookup err")</f>
        <v>02:00:a6:4e:e4:6f</v>
      </c>
      <c r="Z77" s="67" t="str">
        <f>_xlfn.XLOOKUP($V77, 'SNAP2 IDs'!$B$3:$B$15,'SNAP2 IDs'!F$3:F$15, "Lookup err")</f>
        <v>snap03.sas.pvt</v>
      </c>
      <c r="AA77" s="67">
        <v>1</v>
      </c>
      <c r="AB77" s="67">
        <v>12</v>
      </c>
      <c r="AC77" s="67">
        <v>13</v>
      </c>
      <c r="AD77" s="67">
        <f t="shared" si="8"/>
        <v>46</v>
      </c>
      <c r="AE77" s="67">
        <f t="shared" si="9"/>
        <v>47</v>
      </c>
      <c r="AF77" s="67">
        <f t="shared" si="10"/>
        <v>87</v>
      </c>
      <c r="AG77" s="76" t="s">
        <v>89</v>
      </c>
    </row>
    <row r="78" spans="1:33" s="45" customFormat="1" ht="15.95" customHeight="1">
      <c r="A78" s="90"/>
      <c r="B78" s="87" t="s">
        <v>298</v>
      </c>
      <c r="C78" s="74" t="s">
        <v>71</v>
      </c>
      <c r="D78" s="74">
        <v>37.239957459999999</v>
      </c>
      <c r="E78" s="74">
        <v>-118.28129208999999</v>
      </c>
      <c r="F78" s="74">
        <v>1182.82</v>
      </c>
      <c r="G78" s="75">
        <v>33.24</v>
      </c>
      <c r="H78" s="75">
        <v>20</v>
      </c>
      <c r="I78" s="85" t="s">
        <v>72</v>
      </c>
      <c r="J78" s="85" t="s">
        <v>72</v>
      </c>
      <c r="K78" s="99" t="s">
        <v>299</v>
      </c>
      <c r="L78" s="99" t="s">
        <v>300</v>
      </c>
      <c r="M78" s="85" t="s">
        <v>75</v>
      </c>
      <c r="N78" s="85" t="s">
        <v>75</v>
      </c>
      <c r="O78" s="67">
        <v>18</v>
      </c>
      <c r="P78" s="67">
        <v>37</v>
      </c>
      <c r="Q78" s="67">
        <f t="shared" si="7"/>
        <v>18</v>
      </c>
      <c r="R78" s="67">
        <v>1</v>
      </c>
      <c r="S78" s="84">
        <f t="shared" si="11"/>
        <v>1801</v>
      </c>
      <c r="T78" s="80">
        <v>2</v>
      </c>
      <c r="U78" s="84">
        <f t="shared" si="12"/>
        <v>1802</v>
      </c>
      <c r="V78" s="67">
        <f>IF(ISBLANK(X78), "", _xlfn.XLOOKUP(X78,'SNAP2 IDs'!C$3:C$15,'SNAP2 IDs'!B$3:B$15,""))</f>
        <v>10</v>
      </c>
      <c r="W78" s="67">
        <f>_xlfn.XLOOKUP($V78, 'SNAP2 IDs'!$B$3:$B$15,'SNAP2 IDs'!D$3:D$15, "Lookup err")</f>
        <v>1</v>
      </c>
      <c r="X78" s="67">
        <v>3</v>
      </c>
      <c r="Y78" s="67" t="str">
        <f>_xlfn.XLOOKUP($V78, 'SNAP2 IDs'!$B$3:$B$15,'SNAP2 IDs'!E$3:E$15, "Lookup err")</f>
        <v>02:00:a6:4e:e4:6f</v>
      </c>
      <c r="Z78" s="67" t="str">
        <f>_xlfn.XLOOKUP($V78, 'SNAP2 IDs'!$B$3:$B$15,'SNAP2 IDs'!F$3:F$15, "Lookup err")</f>
        <v>snap03.sas.pvt</v>
      </c>
      <c r="AA78" s="67">
        <v>1</v>
      </c>
      <c r="AB78" s="67">
        <v>14</v>
      </c>
      <c r="AC78" s="67">
        <v>15</v>
      </c>
      <c r="AD78" s="67">
        <f t="shared" si="8"/>
        <v>44</v>
      </c>
      <c r="AE78" s="67">
        <f t="shared" si="9"/>
        <v>45</v>
      </c>
      <c r="AF78" s="67">
        <f t="shared" si="10"/>
        <v>86</v>
      </c>
      <c r="AG78" s="76" t="s">
        <v>89</v>
      </c>
    </row>
    <row r="79" spans="1:33" s="45" customFormat="1" ht="15.95" customHeight="1">
      <c r="A79" s="90"/>
      <c r="B79" s="87" t="s">
        <v>301</v>
      </c>
      <c r="C79" s="74" t="s">
        <v>71</v>
      </c>
      <c r="D79" s="74">
        <v>37.239940310000001</v>
      </c>
      <c r="E79" s="74">
        <v>-118.28142573</v>
      </c>
      <c r="F79" s="74">
        <v>1182.67</v>
      </c>
      <c r="G79" s="75">
        <v>21.38</v>
      </c>
      <c r="H79" s="75">
        <v>18.09</v>
      </c>
      <c r="I79" s="85" t="s">
        <v>72</v>
      </c>
      <c r="J79" s="85" t="s">
        <v>72</v>
      </c>
      <c r="K79" s="99" t="s">
        <v>302</v>
      </c>
      <c r="L79" s="99" t="s">
        <v>303</v>
      </c>
      <c r="M79" s="85" t="s">
        <v>75</v>
      </c>
      <c r="N79" s="85" t="s">
        <v>75</v>
      </c>
      <c r="O79" s="67">
        <v>18</v>
      </c>
      <c r="P79" s="67">
        <v>37</v>
      </c>
      <c r="Q79" s="67">
        <f t="shared" si="7"/>
        <v>18</v>
      </c>
      <c r="R79" s="67">
        <v>3</v>
      </c>
      <c r="S79" s="84">
        <f t="shared" si="11"/>
        <v>1803</v>
      </c>
      <c r="T79" s="80">
        <v>4</v>
      </c>
      <c r="U79" s="84">
        <f t="shared" si="12"/>
        <v>1804</v>
      </c>
      <c r="V79" s="67">
        <f>IF(ISBLANK(X79), "", _xlfn.XLOOKUP(X79,'SNAP2 IDs'!C$3:C$15,'SNAP2 IDs'!B$3:B$15,""))</f>
        <v>10</v>
      </c>
      <c r="W79" s="67">
        <f>_xlfn.XLOOKUP($V79, 'SNAP2 IDs'!$B$3:$B$15,'SNAP2 IDs'!D$3:D$15, "Lookup err")</f>
        <v>1</v>
      </c>
      <c r="X79" s="67">
        <v>3</v>
      </c>
      <c r="Y79" s="67" t="str">
        <f>_xlfn.XLOOKUP($V79, 'SNAP2 IDs'!$B$3:$B$15,'SNAP2 IDs'!E$3:E$15, "Lookup err")</f>
        <v>02:00:a6:4e:e4:6f</v>
      </c>
      <c r="Z79" s="67" t="str">
        <f>_xlfn.XLOOKUP($V79, 'SNAP2 IDs'!$B$3:$B$15,'SNAP2 IDs'!F$3:F$15, "Lookup err")</f>
        <v>snap03.sas.pvt</v>
      </c>
      <c r="AA79" s="67">
        <v>1</v>
      </c>
      <c r="AB79" s="67">
        <v>16</v>
      </c>
      <c r="AC79" s="67">
        <v>17</v>
      </c>
      <c r="AD79" s="67">
        <f t="shared" si="8"/>
        <v>50</v>
      </c>
      <c r="AE79" s="67">
        <f t="shared" si="9"/>
        <v>51</v>
      </c>
      <c r="AF79" s="67">
        <f t="shared" si="10"/>
        <v>89</v>
      </c>
      <c r="AG79" s="76" t="s">
        <v>247</v>
      </c>
    </row>
    <row r="80" spans="1:33" s="45" customFormat="1" ht="15.95" customHeight="1">
      <c r="A80" s="90"/>
      <c r="B80" s="87" t="s">
        <v>304</v>
      </c>
      <c r="C80" s="74" t="s">
        <v>71</v>
      </c>
      <c r="D80" s="74">
        <v>37.239863579999998</v>
      </c>
      <c r="E80" s="74">
        <v>-118.28144072000001</v>
      </c>
      <c r="F80" s="74">
        <v>1182.8</v>
      </c>
      <c r="G80" s="75">
        <v>20.05</v>
      </c>
      <c r="H80" s="75">
        <v>9.58</v>
      </c>
      <c r="I80" s="85" t="s">
        <v>72</v>
      </c>
      <c r="J80" s="85" t="s">
        <v>72</v>
      </c>
      <c r="K80" s="99" t="s">
        <v>305</v>
      </c>
      <c r="L80" s="99" t="s">
        <v>306</v>
      </c>
      <c r="M80" s="85" t="s">
        <v>75</v>
      </c>
      <c r="N80" s="85" t="s">
        <v>75</v>
      </c>
      <c r="O80" s="67">
        <v>28</v>
      </c>
      <c r="P80" s="67">
        <f>_xlfn.XLOOKUP(O80,'ARX IDs'!B$3:B$47,'ARX IDs'!C$3:C$47,"")</f>
        <v>18</v>
      </c>
      <c r="Q80" s="67">
        <f t="shared" si="7"/>
        <v>28</v>
      </c>
      <c r="R80" s="67">
        <v>7</v>
      </c>
      <c r="S80" s="84">
        <f t="shared" si="11"/>
        <v>2807</v>
      </c>
      <c r="T80" s="80">
        <v>8</v>
      </c>
      <c r="U80" s="84">
        <f t="shared" si="12"/>
        <v>2808</v>
      </c>
      <c r="V80" s="67">
        <f>IF(ISBLANK(X80), "", _xlfn.XLOOKUP(X80,'SNAP2 IDs'!C$3:C$15,'SNAP2 IDs'!B$3:B$15,""))</f>
        <v>8</v>
      </c>
      <c r="W80" s="67">
        <f>_xlfn.XLOOKUP($V80, 'SNAP2 IDs'!$B$3:$B$15,'SNAP2 IDs'!D$3:D$15, "Lookup err")</f>
        <v>2</v>
      </c>
      <c r="X80" s="67">
        <v>7</v>
      </c>
      <c r="Y80" s="67" t="str">
        <f>_xlfn.XLOOKUP($V80, 'SNAP2 IDs'!$B$3:$B$15,'SNAP2 IDs'!E$3:E$15, "Lookup err")</f>
        <v>00:00:d6:de:e4:75</v>
      </c>
      <c r="Z80" s="67" t="str">
        <f>_xlfn.XLOOKUP($V80, 'SNAP2 IDs'!$B$3:$B$15,'SNAP2 IDs'!F$3:F$15, "Lookup err")</f>
        <v>snap07.sas.pvt</v>
      </c>
      <c r="AA80" s="67">
        <v>0</v>
      </c>
      <c r="AB80" s="67">
        <v>0</v>
      </c>
      <c r="AC80" s="67">
        <v>1</v>
      </c>
      <c r="AD80" s="67">
        <f t="shared" si="8"/>
        <v>2</v>
      </c>
      <c r="AE80" s="67">
        <f t="shared" si="9"/>
        <v>3</v>
      </c>
      <c r="AF80" s="67">
        <f t="shared" si="10"/>
        <v>193</v>
      </c>
      <c r="AG80" s="76" t="s">
        <v>247</v>
      </c>
    </row>
    <row r="81" spans="1:33" s="45" customFormat="1" ht="15.95" customHeight="1">
      <c r="A81" s="90"/>
      <c r="B81" s="87" t="s">
        <v>307</v>
      </c>
      <c r="C81" s="74" t="s">
        <v>71</v>
      </c>
      <c r="D81" s="74">
        <v>37.239860839999999</v>
      </c>
      <c r="E81" s="74">
        <v>-118.28132434</v>
      </c>
      <c r="F81" s="74">
        <v>1182.67</v>
      </c>
      <c r="G81" s="75">
        <v>30.38</v>
      </c>
      <c r="H81" s="75">
        <v>9.27</v>
      </c>
      <c r="I81" s="85" t="s">
        <v>72</v>
      </c>
      <c r="J81" s="85" t="s">
        <v>72</v>
      </c>
      <c r="K81" s="99" t="s">
        <v>308</v>
      </c>
      <c r="L81" s="99" t="s">
        <v>309</v>
      </c>
      <c r="M81" s="85" t="s">
        <v>75</v>
      </c>
      <c r="N81" s="85" t="s">
        <v>75</v>
      </c>
      <c r="O81" s="67">
        <v>18</v>
      </c>
      <c r="P81" s="67">
        <v>37</v>
      </c>
      <c r="Q81" s="67">
        <f t="shared" si="7"/>
        <v>18</v>
      </c>
      <c r="R81" s="67">
        <v>5</v>
      </c>
      <c r="S81" s="84">
        <f t="shared" si="11"/>
        <v>1805</v>
      </c>
      <c r="T81" s="80">
        <v>6</v>
      </c>
      <c r="U81" s="84">
        <f t="shared" si="12"/>
        <v>1806</v>
      </c>
      <c r="V81" s="67">
        <f>IF(ISBLANK(X81), "", _xlfn.XLOOKUP(X81,'SNAP2 IDs'!C$3:C$15,'SNAP2 IDs'!B$3:B$15,""))</f>
        <v>10</v>
      </c>
      <c r="W81" s="67">
        <f>_xlfn.XLOOKUP($V81, 'SNAP2 IDs'!$B$3:$B$15,'SNAP2 IDs'!D$3:D$15, "Lookup err")</f>
        <v>1</v>
      </c>
      <c r="X81" s="67">
        <v>3</v>
      </c>
      <c r="Y81" s="67" t="str">
        <f>_xlfn.XLOOKUP($V81, 'SNAP2 IDs'!$B$3:$B$15,'SNAP2 IDs'!E$3:E$15, "Lookup err")</f>
        <v>02:00:a6:4e:e4:6f</v>
      </c>
      <c r="Z81" s="67" t="str">
        <f>_xlfn.XLOOKUP($V81, 'SNAP2 IDs'!$B$3:$B$15,'SNAP2 IDs'!F$3:F$15, "Lookup err")</f>
        <v>snap03.sas.pvt</v>
      </c>
      <c r="AA81" s="67">
        <v>1</v>
      </c>
      <c r="AB81" s="67">
        <v>18</v>
      </c>
      <c r="AC81" s="67">
        <v>19</v>
      </c>
      <c r="AD81" s="67">
        <f t="shared" si="8"/>
        <v>48</v>
      </c>
      <c r="AE81" s="67">
        <f t="shared" si="9"/>
        <v>49</v>
      </c>
      <c r="AF81" s="67">
        <f t="shared" si="10"/>
        <v>88</v>
      </c>
      <c r="AG81" s="76" t="s">
        <v>247</v>
      </c>
    </row>
    <row r="82" spans="1:33" s="45" customFormat="1" ht="15.95" customHeight="1">
      <c r="A82" s="90"/>
      <c r="B82" s="87" t="s">
        <v>310</v>
      </c>
      <c r="C82" s="74" t="s">
        <v>71</v>
      </c>
      <c r="D82" s="74">
        <v>37.239832300000003</v>
      </c>
      <c r="E82" s="74">
        <v>-118.28138377000001</v>
      </c>
      <c r="F82" s="74">
        <v>1182.95</v>
      </c>
      <c r="G82" s="75">
        <v>25.1</v>
      </c>
      <c r="H82" s="75">
        <v>6.11</v>
      </c>
      <c r="I82" s="85" t="s">
        <v>72</v>
      </c>
      <c r="J82" s="85" t="s">
        <v>72</v>
      </c>
      <c r="K82" s="99" t="s">
        <v>311</v>
      </c>
      <c r="L82" s="99" t="s">
        <v>312</v>
      </c>
      <c r="M82" s="85" t="s">
        <v>75</v>
      </c>
      <c r="N82" s="85" t="s">
        <v>75</v>
      </c>
      <c r="O82" s="67">
        <v>28</v>
      </c>
      <c r="P82" s="67">
        <f>_xlfn.XLOOKUP(O82,'ARX IDs'!B$3:B$47,'ARX IDs'!C$3:C$47,"")</f>
        <v>18</v>
      </c>
      <c r="Q82" s="67">
        <f t="shared" si="7"/>
        <v>28</v>
      </c>
      <c r="R82" s="67">
        <v>9</v>
      </c>
      <c r="S82" s="84">
        <f t="shared" si="11"/>
        <v>2809</v>
      </c>
      <c r="T82" s="80">
        <v>10</v>
      </c>
      <c r="U82" s="84">
        <f t="shared" si="12"/>
        <v>2810</v>
      </c>
      <c r="V82" s="67">
        <f>IF(ISBLANK(X82), "", _xlfn.XLOOKUP(X82,'SNAP2 IDs'!C$3:C$15,'SNAP2 IDs'!B$3:B$15,""))</f>
        <v>8</v>
      </c>
      <c r="W82" s="67">
        <f>_xlfn.XLOOKUP($V82, 'SNAP2 IDs'!$B$3:$B$15,'SNAP2 IDs'!D$3:D$15, "Lookup err")</f>
        <v>2</v>
      </c>
      <c r="X82" s="67">
        <v>7</v>
      </c>
      <c r="Y82" s="67" t="str">
        <f>_xlfn.XLOOKUP($V82, 'SNAP2 IDs'!$B$3:$B$15,'SNAP2 IDs'!E$3:E$15, "Lookup err")</f>
        <v>00:00:d6:de:e4:75</v>
      </c>
      <c r="Z82" s="67" t="str">
        <f>_xlfn.XLOOKUP($V82, 'SNAP2 IDs'!$B$3:$B$15,'SNAP2 IDs'!F$3:F$15, "Lookup err")</f>
        <v>snap07.sas.pvt</v>
      </c>
      <c r="AA82" s="67">
        <v>0</v>
      </c>
      <c r="AB82" s="67">
        <v>2</v>
      </c>
      <c r="AC82" s="67">
        <v>3</v>
      </c>
      <c r="AD82" s="67">
        <f t="shared" si="8"/>
        <v>0</v>
      </c>
      <c r="AE82" s="67">
        <f t="shared" si="9"/>
        <v>1</v>
      </c>
      <c r="AF82" s="67">
        <f t="shared" si="10"/>
        <v>192</v>
      </c>
      <c r="AG82" s="76" t="s">
        <v>247</v>
      </c>
    </row>
    <row r="83" spans="1:33" s="45" customFormat="1" ht="15.95" customHeight="1">
      <c r="A83" s="90"/>
      <c r="B83" s="87" t="s">
        <v>313</v>
      </c>
      <c r="C83" s="74" t="s">
        <v>71</v>
      </c>
      <c r="D83" s="74">
        <v>37.239800600000002</v>
      </c>
      <c r="E83" s="74">
        <v>-118.28146676999999</v>
      </c>
      <c r="F83" s="74">
        <v>1183.08</v>
      </c>
      <c r="G83" s="75">
        <v>17.739999999999998</v>
      </c>
      <c r="H83" s="75">
        <v>2.59</v>
      </c>
      <c r="I83" s="85" t="s">
        <v>72</v>
      </c>
      <c r="J83" s="85" t="s">
        <v>72</v>
      </c>
      <c r="K83" s="99" t="s">
        <v>314</v>
      </c>
      <c r="L83" s="99" t="s">
        <v>315</v>
      </c>
      <c r="M83" s="85" t="s">
        <v>75</v>
      </c>
      <c r="N83" s="85" t="s">
        <v>75</v>
      </c>
      <c r="O83" s="67">
        <v>28</v>
      </c>
      <c r="P83" s="67">
        <f>_xlfn.XLOOKUP(O83,'ARX IDs'!B$3:B$47,'ARX IDs'!C$3:C$47,"")</f>
        <v>18</v>
      </c>
      <c r="Q83" s="67">
        <f t="shared" si="7"/>
        <v>28</v>
      </c>
      <c r="R83" s="67">
        <v>11</v>
      </c>
      <c r="S83" s="84">
        <f t="shared" si="11"/>
        <v>2811</v>
      </c>
      <c r="T83" s="80">
        <v>12</v>
      </c>
      <c r="U83" s="84">
        <f t="shared" si="12"/>
        <v>2812</v>
      </c>
      <c r="V83" s="67">
        <f>IF(ISBLANK(X83), "", _xlfn.XLOOKUP(X83,'SNAP2 IDs'!C$3:C$15,'SNAP2 IDs'!B$3:B$15,""))</f>
        <v>8</v>
      </c>
      <c r="W83" s="67">
        <f>_xlfn.XLOOKUP($V83, 'SNAP2 IDs'!$B$3:$B$15,'SNAP2 IDs'!D$3:D$15, "Lookup err")</f>
        <v>2</v>
      </c>
      <c r="X83" s="67">
        <v>7</v>
      </c>
      <c r="Y83" s="67" t="str">
        <f>_xlfn.XLOOKUP($V83, 'SNAP2 IDs'!$B$3:$B$15,'SNAP2 IDs'!E$3:E$15, "Lookup err")</f>
        <v>00:00:d6:de:e4:75</v>
      </c>
      <c r="Z83" s="67" t="str">
        <f>_xlfn.XLOOKUP($V83, 'SNAP2 IDs'!$B$3:$B$15,'SNAP2 IDs'!F$3:F$15, "Lookup err")</f>
        <v>snap07.sas.pvt</v>
      </c>
      <c r="AA83" s="67">
        <v>0</v>
      </c>
      <c r="AB83" s="67">
        <v>4</v>
      </c>
      <c r="AC83" s="67">
        <v>5</v>
      </c>
      <c r="AD83" s="67">
        <f t="shared" si="8"/>
        <v>6</v>
      </c>
      <c r="AE83" s="67">
        <f t="shared" si="9"/>
        <v>7</v>
      </c>
      <c r="AF83" s="67">
        <f t="shared" si="10"/>
        <v>195</v>
      </c>
      <c r="AG83" s="76" t="s">
        <v>316</v>
      </c>
    </row>
    <row r="84" spans="1:33" s="45" customFormat="1" ht="15.95" customHeight="1">
      <c r="A84" s="90"/>
      <c r="B84" s="87" t="s">
        <v>317</v>
      </c>
      <c r="C84" s="74" t="s">
        <v>71</v>
      </c>
      <c r="D84" s="74">
        <v>37.239729410000002</v>
      </c>
      <c r="E84" s="74">
        <v>-118.28131152</v>
      </c>
      <c r="F84" s="74">
        <v>1182.76</v>
      </c>
      <c r="G84" s="75">
        <v>31.52</v>
      </c>
      <c r="H84" s="75">
        <v>-5.31</v>
      </c>
      <c r="I84" s="85" t="s">
        <v>72</v>
      </c>
      <c r="J84" s="85" t="s">
        <v>72</v>
      </c>
      <c r="K84" s="99" t="s">
        <v>318</v>
      </c>
      <c r="L84" s="99" t="s">
        <v>319</v>
      </c>
      <c r="M84" s="85" t="s">
        <v>75</v>
      </c>
      <c r="N84" s="85" t="s">
        <v>75</v>
      </c>
      <c r="O84" s="67">
        <v>21</v>
      </c>
      <c r="P84" s="67">
        <v>34</v>
      </c>
      <c r="Q84" s="67">
        <f t="shared" si="7"/>
        <v>21</v>
      </c>
      <c r="R84" s="67">
        <v>3</v>
      </c>
      <c r="S84" s="84">
        <f t="shared" si="11"/>
        <v>2103</v>
      </c>
      <c r="T84" s="80">
        <v>4</v>
      </c>
      <c r="U84" s="84">
        <f t="shared" si="12"/>
        <v>2104</v>
      </c>
      <c r="V84" s="67">
        <f>IF(ISBLANK(X84), "", _xlfn.XLOOKUP(X84,'SNAP2 IDs'!C$3:C$15,'SNAP2 IDs'!B$3:B$15,""))</f>
        <v>7</v>
      </c>
      <c r="W84" s="67">
        <f>_xlfn.XLOOKUP($V84, 'SNAP2 IDs'!$B$3:$B$15,'SNAP2 IDs'!D$3:D$15, "Lookup err")</f>
        <v>1</v>
      </c>
      <c r="X84" s="67">
        <v>4</v>
      </c>
      <c r="Y84" s="67" t="str">
        <f>_xlfn.XLOOKUP($V84, 'SNAP2 IDs'!$B$3:$B$15,'SNAP2 IDs'!E$3:E$15, "Lookup err")</f>
        <v>00:00:08:4b:e4:6f</v>
      </c>
      <c r="Z84" s="67" t="str">
        <f>_xlfn.XLOOKUP($V84, 'SNAP2 IDs'!$B$3:$B$15,'SNAP2 IDs'!F$3:F$15, "Lookup err")</f>
        <v>snap04.sas.pvt</v>
      </c>
      <c r="AA84" s="67">
        <v>1</v>
      </c>
      <c r="AB84" s="67">
        <v>12</v>
      </c>
      <c r="AC84" s="67">
        <v>13</v>
      </c>
      <c r="AD84" s="67">
        <f t="shared" si="8"/>
        <v>46</v>
      </c>
      <c r="AE84" s="67">
        <f t="shared" si="9"/>
        <v>47</v>
      </c>
      <c r="AF84" s="67">
        <f t="shared" si="10"/>
        <v>119</v>
      </c>
      <c r="AG84" s="76" t="s">
        <v>316</v>
      </c>
    </row>
    <row r="85" spans="1:33" s="45" customFormat="1" ht="15.95" customHeight="1">
      <c r="A85" s="90"/>
      <c r="B85" s="87" t="s">
        <v>320</v>
      </c>
      <c r="C85" s="74" t="s">
        <v>71</v>
      </c>
      <c r="D85" s="74">
        <v>37.239698349999998</v>
      </c>
      <c r="E85" s="74">
        <v>-118.28142968</v>
      </c>
      <c r="F85" s="74">
        <v>1183.0999999999999</v>
      </c>
      <c r="G85" s="75">
        <v>21.03</v>
      </c>
      <c r="H85" s="75">
        <v>-8.76</v>
      </c>
      <c r="I85" s="85" t="s">
        <v>72</v>
      </c>
      <c r="J85" s="85" t="s">
        <v>72</v>
      </c>
      <c r="K85" s="99" t="s">
        <v>321</v>
      </c>
      <c r="L85" s="99" t="s">
        <v>322</v>
      </c>
      <c r="M85" s="85" t="s">
        <v>75</v>
      </c>
      <c r="N85" s="85" t="s">
        <v>75</v>
      </c>
      <c r="O85" s="67">
        <v>28</v>
      </c>
      <c r="P85" s="67">
        <f>_xlfn.XLOOKUP(O85,'ARX IDs'!B$3:B$47,'ARX IDs'!C$3:C$47,"")</f>
        <v>18</v>
      </c>
      <c r="Q85" s="67">
        <f t="shared" si="7"/>
        <v>28</v>
      </c>
      <c r="R85" s="67">
        <v>13</v>
      </c>
      <c r="S85" s="84">
        <f t="shared" si="11"/>
        <v>2813</v>
      </c>
      <c r="T85" s="80">
        <v>14</v>
      </c>
      <c r="U85" s="84">
        <f t="shared" si="12"/>
        <v>2814</v>
      </c>
      <c r="V85" s="67">
        <f>IF(ISBLANK(X85), "", _xlfn.XLOOKUP(X85,'SNAP2 IDs'!C$3:C$15,'SNAP2 IDs'!B$3:B$15,""))</f>
        <v>8</v>
      </c>
      <c r="W85" s="67">
        <f>_xlfn.XLOOKUP($V85, 'SNAP2 IDs'!$B$3:$B$15,'SNAP2 IDs'!D$3:D$15, "Lookup err")</f>
        <v>2</v>
      </c>
      <c r="X85" s="67">
        <v>7</v>
      </c>
      <c r="Y85" s="67" t="str">
        <f>_xlfn.XLOOKUP($V85, 'SNAP2 IDs'!$B$3:$B$15,'SNAP2 IDs'!E$3:E$15, "Lookup err")</f>
        <v>00:00:d6:de:e4:75</v>
      </c>
      <c r="Z85" s="67" t="str">
        <f>_xlfn.XLOOKUP($V85, 'SNAP2 IDs'!$B$3:$B$15,'SNAP2 IDs'!F$3:F$15, "Lookup err")</f>
        <v>snap07.sas.pvt</v>
      </c>
      <c r="AA85" s="67">
        <v>0</v>
      </c>
      <c r="AB85" s="67">
        <v>6</v>
      </c>
      <c r="AC85" s="67">
        <v>7</v>
      </c>
      <c r="AD85" s="67">
        <f t="shared" si="8"/>
        <v>4</v>
      </c>
      <c r="AE85" s="67">
        <f t="shared" si="9"/>
        <v>5</v>
      </c>
      <c r="AF85" s="67">
        <f t="shared" si="10"/>
        <v>194</v>
      </c>
      <c r="AG85" s="76" t="s">
        <v>316</v>
      </c>
    </row>
    <row r="86" spans="1:33" s="45" customFormat="1" ht="15.95" customHeight="1">
      <c r="A86" s="90"/>
      <c r="B86" s="87" t="s">
        <v>323</v>
      </c>
      <c r="C86" s="74" t="s">
        <v>71</v>
      </c>
      <c r="D86" s="74">
        <v>37.23962839</v>
      </c>
      <c r="E86" s="74">
        <v>-118.28139333</v>
      </c>
      <c r="F86" s="74">
        <v>1183.03</v>
      </c>
      <c r="G86" s="75">
        <v>24.26</v>
      </c>
      <c r="H86" s="75">
        <v>-16.52</v>
      </c>
      <c r="I86" s="85" t="s">
        <v>72</v>
      </c>
      <c r="J86" s="85" t="s">
        <v>72</v>
      </c>
      <c r="K86" s="99" t="s">
        <v>324</v>
      </c>
      <c r="L86" s="99" t="s">
        <v>84</v>
      </c>
      <c r="M86" s="85" t="s">
        <v>75</v>
      </c>
      <c r="N86" s="85" t="s">
        <v>75</v>
      </c>
      <c r="O86" s="67">
        <v>30</v>
      </c>
      <c r="P86" s="67">
        <f>_xlfn.XLOOKUP(O86,'ARX IDs'!B$3:B$47,'ARX IDs'!C$3:C$47,"")</f>
        <v>22</v>
      </c>
      <c r="Q86" s="67">
        <f t="shared" si="7"/>
        <v>30</v>
      </c>
      <c r="R86" s="67">
        <v>7</v>
      </c>
      <c r="S86" s="84">
        <f t="shared" si="11"/>
        <v>3007</v>
      </c>
      <c r="T86" s="80">
        <v>8</v>
      </c>
      <c r="U86" s="84">
        <f t="shared" si="12"/>
        <v>3008</v>
      </c>
      <c r="V86" s="67">
        <f>IF(ISBLANK(X86), "", _xlfn.XLOOKUP(X86,'SNAP2 IDs'!C$3:C$15,'SNAP2 IDs'!B$3:B$15,""))</f>
        <v>8</v>
      </c>
      <c r="W86" s="67">
        <f>_xlfn.XLOOKUP($V86, 'SNAP2 IDs'!$B$3:$B$15,'SNAP2 IDs'!D$3:D$15, "Lookup err")</f>
        <v>2</v>
      </c>
      <c r="X86" s="67">
        <v>7</v>
      </c>
      <c r="Y86" s="67" t="str">
        <f>_xlfn.XLOOKUP($V86, 'SNAP2 IDs'!$B$3:$B$15,'SNAP2 IDs'!E$3:E$15, "Lookup err")</f>
        <v>00:00:d6:de:e4:75</v>
      </c>
      <c r="Z86" s="67" t="str">
        <f>_xlfn.XLOOKUP($V86, 'SNAP2 IDs'!$B$3:$B$15,'SNAP2 IDs'!F$3:F$15, "Lookup err")</f>
        <v>snap07.sas.pvt</v>
      </c>
      <c r="AA86" s="67">
        <v>1</v>
      </c>
      <c r="AB86" s="67">
        <v>0</v>
      </c>
      <c r="AC86" s="67">
        <v>1</v>
      </c>
      <c r="AD86" s="67">
        <f t="shared" si="8"/>
        <v>34</v>
      </c>
      <c r="AE86" s="67">
        <f t="shared" si="9"/>
        <v>35</v>
      </c>
      <c r="AF86" s="67">
        <f t="shared" si="10"/>
        <v>209</v>
      </c>
      <c r="AG86" s="76" t="s">
        <v>316</v>
      </c>
    </row>
    <row r="87" spans="1:33" s="45" customFormat="1" ht="15.95" customHeight="1">
      <c r="A87" s="90"/>
      <c r="B87" s="87" t="s">
        <v>325</v>
      </c>
      <c r="C87" s="74" t="s">
        <v>71</v>
      </c>
      <c r="D87" s="74">
        <v>37.239608869999998</v>
      </c>
      <c r="E87" s="74">
        <v>-118.28131897999999</v>
      </c>
      <c r="F87" s="74">
        <v>1182.93</v>
      </c>
      <c r="G87" s="75">
        <v>30.85</v>
      </c>
      <c r="H87" s="75">
        <v>-18.690000000000001</v>
      </c>
      <c r="I87" s="86" t="s">
        <v>193</v>
      </c>
      <c r="J87" s="86" t="s">
        <v>193</v>
      </c>
      <c r="K87" s="99"/>
      <c r="L87" s="99"/>
      <c r="M87" s="85" t="s">
        <v>75</v>
      </c>
      <c r="N87" s="86" t="s">
        <v>326</v>
      </c>
      <c r="O87" s="67"/>
      <c r="P87" s="67" t="str">
        <f>_xlfn.XLOOKUP(O87,'ARX IDs'!B$3:B$47,'ARX IDs'!C$3:C$47,"")</f>
        <v/>
      </c>
      <c r="Q87" s="67"/>
      <c r="R87" s="67"/>
      <c r="S87" s="84">
        <f t="shared" si="11"/>
        <v>0</v>
      </c>
      <c r="T87" s="82"/>
      <c r="U87" s="84">
        <f t="shared" si="12"/>
        <v>0</v>
      </c>
      <c r="V87" s="67" t="str">
        <f>IF(ISBLANK(X87), "", _xlfn.XLOOKUP(X87,'SNAP2 IDs'!C$3:C$15,'SNAP2 IDs'!B$3:B$15,""))</f>
        <v/>
      </c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76"/>
    </row>
    <row r="88" spans="1:33" s="45" customFormat="1" ht="15.95" customHeight="1">
      <c r="A88" s="90"/>
      <c r="B88" s="87" t="s">
        <v>327</v>
      </c>
      <c r="C88" s="74" t="s">
        <v>71</v>
      </c>
      <c r="D88" s="74">
        <v>37.239574709999999</v>
      </c>
      <c r="E88" s="74">
        <v>-118.28128126999999</v>
      </c>
      <c r="F88" s="74">
        <v>1182.8499999999999</v>
      </c>
      <c r="G88" s="75">
        <v>34.200000000000003</v>
      </c>
      <c r="H88" s="75">
        <v>-22.48</v>
      </c>
      <c r="I88" s="85" t="s">
        <v>72</v>
      </c>
      <c r="J88" s="85" t="s">
        <v>72</v>
      </c>
      <c r="K88" s="99" t="s">
        <v>328</v>
      </c>
      <c r="L88" s="99" t="s">
        <v>329</v>
      </c>
      <c r="M88" s="85" t="s">
        <v>75</v>
      </c>
      <c r="N88" s="85" t="s">
        <v>75</v>
      </c>
      <c r="O88" s="67">
        <v>21</v>
      </c>
      <c r="P88" s="67">
        <v>34</v>
      </c>
      <c r="Q88" s="67">
        <f>O88</f>
        <v>21</v>
      </c>
      <c r="R88" s="67">
        <v>9</v>
      </c>
      <c r="S88" s="84">
        <f t="shared" si="11"/>
        <v>2109</v>
      </c>
      <c r="T88" s="80">
        <v>10</v>
      </c>
      <c r="U88" s="84">
        <f t="shared" si="12"/>
        <v>2110</v>
      </c>
      <c r="V88" s="67">
        <f>IF(ISBLANK(X88), "", _xlfn.XLOOKUP(X88,'SNAP2 IDs'!C$3:C$15,'SNAP2 IDs'!B$3:B$15,""))</f>
        <v>7</v>
      </c>
      <c r="W88" s="67">
        <f>_xlfn.XLOOKUP($V88, 'SNAP2 IDs'!$B$3:$B$15,'SNAP2 IDs'!D$3:D$15, "Lookup err")</f>
        <v>1</v>
      </c>
      <c r="X88" s="67">
        <v>4</v>
      </c>
      <c r="Y88" s="67" t="str">
        <f>_xlfn.XLOOKUP($V88, 'SNAP2 IDs'!$B$3:$B$15,'SNAP2 IDs'!E$3:E$15, "Lookup err")</f>
        <v>00:00:08:4b:e4:6f</v>
      </c>
      <c r="Z88" s="67" t="str">
        <f>_xlfn.XLOOKUP($V88, 'SNAP2 IDs'!$B$3:$B$15,'SNAP2 IDs'!F$3:F$15, "Lookup err")</f>
        <v>snap04.sas.pvt</v>
      </c>
      <c r="AA88" s="67">
        <v>1</v>
      </c>
      <c r="AB88" s="67">
        <v>18</v>
      </c>
      <c r="AC88" s="67">
        <v>19</v>
      </c>
      <c r="AD88" s="67">
        <f>_xlfn.BITXOR(AB88,2) + 32*AA88</f>
        <v>48</v>
      </c>
      <c r="AE88" s="67">
        <f>_xlfn.BITXOR(AC88,2) + 32*AA88</f>
        <v>49</v>
      </c>
      <c r="AF88" s="67">
        <f>32*(X88-1) + (AD88/2)</f>
        <v>120</v>
      </c>
      <c r="AG88" s="76" t="s">
        <v>316</v>
      </c>
    </row>
    <row r="89" spans="1:33" s="45" customFormat="1" ht="15.95" customHeight="1">
      <c r="A89" s="90"/>
      <c r="B89" s="87" t="s">
        <v>330</v>
      </c>
      <c r="C89" s="74" t="s">
        <v>71</v>
      </c>
      <c r="D89" s="74">
        <v>37.239506259999999</v>
      </c>
      <c r="E89" s="74">
        <v>-118.28139815999999</v>
      </c>
      <c r="F89" s="74">
        <v>1182.77</v>
      </c>
      <c r="G89" s="75">
        <v>23.83</v>
      </c>
      <c r="H89" s="75">
        <v>-30.08</v>
      </c>
      <c r="I89" s="85" t="s">
        <v>72</v>
      </c>
      <c r="J89" s="85" t="s">
        <v>72</v>
      </c>
      <c r="K89" s="99" t="s">
        <v>331</v>
      </c>
      <c r="L89" s="99" t="s">
        <v>332</v>
      </c>
      <c r="M89" s="85" t="s">
        <v>75</v>
      </c>
      <c r="N89" s="85" t="s">
        <v>75</v>
      </c>
      <c r="O89" s="67">
        <v>23</v>
      </c>
      <c r="P89" s="67">
        <v>32</v>
      </c>
      <c r="Q89" s="67">
        <f>O89</f>
        <v>23</v>
      </c>
      <c r="R89" s="67">
        <v>5</v>
      </c>
      <c r="S89" s="84">
        <f t="shared" si="11"/>
        <v>2305</v>
      </c>
      <c r="T89" s="80">
        <v>6</v>
      </c>
      <c r="U89" s="84">
        <f t="shared" si="12"/>
        <v>2306</v>
      </c>
      <c r="V89" s="67">
        <f>IF(ISBLANK(X89), "", _xlfn.XLOOKUP(X89,'SNAP2 IDs'!C$3:C$15,'SNAP2 IDs'!B$3:B$15,""))</f>
        <v>5</v>
      </c>
      <c r="W89" s="67">
        <f>_xlfn.XLOOKUP($V89, 'SNAP2 IDs'!$B$3:$B$15,'SNAP2 IDs'!D$3:D$15, "Lookup err")</f>
        <v>1</v>
      </c>
      <c r="X89" s="67">
        <v>5</v>
      </c>
      <c r="Y89" s="67" t="str">
        <f>_xlfn.XLOOKUP($V89, 'SNAP2 IDs'!$B$3:$B$15,'SNAP2 IDs'!E$3:E$15, "Lookup err")</f>
        <v>00:00:18:2d:e4:75</v>
      </c>
      <c r="Z89" s="67" t="str">
        <f>_xlfn.XLOOKUP($V89, 'SNAP2 IDs'!$B$3:$B$15,'SNAP2 IDs'!F$3:F$15, "Lookup err")</f>
        <v>snap05.sas.pvt</v>
      </c>
      <c r="AA89" s="67">
        <v>0</v>
      </c>
      <c r="AB89" s="67">
        <v>26</v>
      </c>
      <c r="AC89" s="67">
        <v>27</v>
      </c>
      <c r="AD89" s="67">
        <f>_xlfn.BITXOR(AB89,2) + 32*AA89</f>
        <v>24</v>
      </c>
      <c r="AE89" s="67">
        <f>_xlfn.BITXOR(AC89,2) + 32*AA89</f>
        <v>25</v>
      </c>
      <c r="AF89" s="67">
        <f>32*(X89-1) + (AD89/2)</f>
        <v>140</v>
      </c>
      <c r="AG89" s="76" t="s">
        <v>316</v>
      </c>
    </row>
    <row r="90" spans="1:33" s="45" customFormat="1" ht="15.95" customHeight="1">
      <c r="A90" s="90"/>
      <c r="B90" s="87" t="s">
        <v>333</v>
      </c>
      <c r="C90" s="74" t="s">
        <v>71</v>
      </c>
      <c r="D90" s="74">
        <v>37.239479410000001</v>
      </c>
      <c r="E90" s="74">
        <v>-118.2813026</v>
      </c>
      <c r="F90" s="74">
        <v>1182.6600000000001</v>
      </c>
      <c r="G90" s="75">
        <v>32.31</v>
      </c>
      <c r="H90" s="75">
        <v>-33.06</v>
      </c>
      <c r="I90" s="85" t="s">
        <v>72</v>
      </c>
      <c r="J90" s="85" t="s">
        <v>72</v>
      </c>
      <c r="K90" s="99" t="s">
        <v>334</v>
      </c>
      <c r="L90" s="99" t="s">
        <v>335</v>
      </c>
      <c r="M90" s="85" t="s">
        <v>75</v>
      </c>
      <c r="N90" s="85" t="s">
        <v>75</v>
      </c>
      <c r="O90" s="67">
        <v>23</v>
      </c>
      <c r="P90" s="67">
        <v>32</v>
      </c>
      <c r="Q90" s="67">
        <f>O90</f>
        <v>23</v>
      </c>
      <c r="R90" s="67">
        <v>7</v>
      </c>
      <c r="S90" s="84">
        <f t="shared" si="11"/>
        <v>2307</v>
      </c>
      <c r="T90" s="80">
        <v>8</v>
      </c>
      <c r="U90" s="84">
        <f t="shared" si="12"/>
        <v>2308</v>
      </c>
      <c r="V90" s="67">
        <f>IF(ISBLANK(X90), "", _xlfn.XLOOKUP(X90,'SNAP2 IDs'!C$3:C$15,'SNAP2 IDs'!B$3:B$15,""))</f>
        <v>5</v>
      </c>
      <c r="W90" s="67">
        <f>_xlfn.XLOOKUP($V90, 'SNAP2 IDs'!$B$3:$B$15,'SNAP2 IDs'!D$3:D$15, "Lookup err")</f>
        <v>1</v>
      </c>
      <c r="X90" s="67">
        <v>5</v>
      </c>
      <c r="Y90" s="67" t="str">
        <f>_xlfn.XLOOKUP($V90, 'SNAP2 IDs'!$B$3:$B$15,'SNAP2 IDs'!E$3:E$15, "Lookup err")</f>
        <v>00:00:18:2d:e4:75</v>
      </c>
      <c r="Z90" s="67" t="str">
        <f>_xlfn.XLOOKUP($V90, 'SNAP2 IDs'!$B$3:$B$15,'SNAP2 IDs'!F$3:F$15, "Lookup err")</f>
        <v>snap05.sas.pvt</v>
      </c>
      <c r="AA90" s="67">
        <v>0</v>
      </c>
      <c r="AB90" s="67">
        <v>28</v>
      </c>
      <c r="AC90" s="67">
        <v>29</v>
      </c>
      <c r="AD90" s="67">
        <f>_xlfn.BITXOR(AB90,2) + 32*AA90</f>
        <v>30</v>
      </c>
      <c r="AE90" s="67">
        <f>_xlfn.BITXOR(AC90,2) + 32*AA90</f>
        <v>31</v>
      </c>
      <c r="AF90" s="67">
        <f>32*(X90-1) + (AD90/2)</f>
        <v>143</v>
      </c>
      <c r="AG90" s="76" t="s">
        <v>316</v>
      </c>
    </row>
    <row r="91" spans="1:33" s="45" customFormat="1" ht="15.95" customHeight="1">
      <c r="A91" s="90"/>
      <c r="B91" s="87" t="s">
        <v>336</v>
      </c>
      <c r="C91" s="74" t="s">
        <v>71</v>
      </c>
      <c r="D91" s="74">
        <v>37.23943585</v>
      </c>
      <c r="E91" s="74">
        <v>-118.28145393</v>
      </c>
      <c r="F91" s="74">
        <v>1182.45</v>
      </c>
      <c r="G91" s="75">
        <v>18.88</v>
      </c>
      <c r="H91" s="75">
        <v>-37.89</v>
      </c>
      <c r="I91" s="86" t="s">
        <v>193</v>
      </c>
      <c r="J91" s="86" t="s">
        <v>193</v>
      </c>
      <c r="K91" s="99" t="s">
        <v>337</v>
      </c>
      <c r="L91" s="99" t="s">
        <v>338</v>
      </c>
      <c r="M91" s="86" t="s">
        <v>326</v>
      </c>
      <c r="N91" s="86" t="s">
        <v>326</v>
      </c>
      <c r="O91" s="67">
        <v>23</v>
      </c>
      <c r="P91" s="67">
        <v>32</v>
      </c>
      <c r="Q91" s="67">
        <f>O91</f>
        <v>23</v>
      </c>
      <c r="R91" s="67">
        <v>9</v>
      </c>
      <c r="S91" s="84">
        <f t="shared" si="11"/>
        <v>2309</v>
      </c>
      <c r="T91" s="80">
        <v>10</v>
      </c>
      <c r="U91" s="84">
        <f t="shared" si="12"/>
        <v>2310</v>
      </c>
      <c r="V91" s="67">
        <f>IF(ISBLANK(X91), "", _xlfn.XLOOKUP(X91,'SNAP2 IDs'!C$3:C$15,'SNAP2 IDs'!B$3:B$15,""))</f>
        <v>5</v>
      </c>
      <c r="W91" s="67">
        <f>_xlfn.XLOOKUP($V91, 'SNAP2 IDs'!$B$3:$B$15,'SNAP2 IDs'!D$3:D$15, "Lookup err")</f>
        <v>1</v>
      </c>
      <c r="X91" s="67">
        <v>5</v>
      </c>
      <c r="Y91" s="67" t="str">
        <f>_xlfn.XLOOKUP($V91, 'SNAP2 IDs'!$B$3:$B$15,'SNAP2 IDs'!E$3:E$15, "Lookup err")</f>
        <v>00:00:18:2d:e4:75</v>
      </c>
      <c r="Z91" s="67" t="str">
        <f>_xlfn.XLOOKUP($V91, 'SNAP2 IDs'!$B$3:$B$15,'SNAP2 IDs'!F$3:F$15, "Lookup err")</f>
        <v>snap05.sas.pvt</v>
      </c>
      <c r="AA91" s="67">
        <v>0</v>
      </c>
      <c r="AB91" s="67">
        <v>30</v>
      </c>
      <c r="AC91" s="67">
        <v>31</v>
      </c>
      <c r="AD91" s="67">
        <f>_xlfn.BITXOR(AB91,2) + 32*AA91</f>
        <v>28</v>
      </c>
      <c r="AE91" s="67">
        <f>_xlfn.BITXOR(AC91,2) + 32*AA91</f>
        <v>29</v>
      </c>
      <c r="AF91" s="67">
        <f>32*(X91-1) + (AD91/2)</f>
        <v>142</v>
      </c>
      <c r="AG91" s="76" t="s">
        <v>316</v>
      </c>
    </row>
    <row r="92" spans="1:33" s="45" customFormat="1" ht="15.95" customHeight="1">
      <c r="A92" s="90"/>
      <c r="B92" s="87" t="s">
        <v>339</v>
      </c>
      <c r="C92" s="74" t="s">
        <v>71</v>
      </c>
      <c r="D92" s="74">
        <v>37.23937961</v>
      </c>
      <c r="E92" s="74">
        <v>-118.28134322</v>
      </c>
      <c r="F92" s="74">
        <v>1182.26</v>
      </c>
      <c r="G92" s="75">
        <v>28.7</v>
      </c>
      <c r="H92" s="75">
        <v>-44.13</v>
      </c>
      <c r="I92" s="86" t="s">
        <v>193</v>
      </c>
      <c r="J92" s="86" t="s">
        <v>193</v>
      </c>
      <c r="K92" s="99"/>
      <c r="L92" s="99"/>
      <c r="M92" s="85" t="s">
        <v>75</v>
      </c>
      <c r="N92" s="86" t="s">
        <v>326</v>
      </c>
      <c r="O92" s="67"/>
      <c r="P92" s="67" t="str">
        <f>_xlfn.XLOOKUP(O92,'ARX IDs'!B$3:B$47,'ARX IDs'!C$3:C$47,"")</f>
        <v/>
      </c>
      <c r="Q92" s="67"/>
      <c r="R92" s="67"/>
      <c r="S92" s="84">
        <f t="shared" si="11"/>
        <v>0</v>
      </c>
      <c r="T92" s="82"/>
      <c r="U92" s="84">
        <f t="shared" si="12"/>
        <v>0</v>
      </c>
      <c r="V92" s="67" t="str">
        <f>IF(ISBLANK(X92), "", _xlfn.XLOOKUP(X92,'SNAP2 IDs'!C$3:C$15,'SNAP2 IDs'!B$3:B$15,""))</f>
        <v/>
      </c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76"/>
    </row>
    <row r="93" spans="1:33" s="45" customFormat="1" ht="15.95" customHeight="1">
      <c r="A93" s="90"/>
      <c r="B93" s="87" t="s">
        <v>340</v>
      </c>
      <c r="C93" s="74" t="s">
        <v>71</v>
      </c>
      <c r="D93" s="74">
        <v>37.239301939999997</v>
      </c>
      <c r="E93" s="74">
        <v>-118.28146875</v>
      </c>
      <c r="F93" s="74">
        <v>1182.49</v>
      </c>
      <c r="G93" s="75">
        <v>17.559999999999999</v>
      </c>
      <c r="H93" s="75">
        <v>-52.75</v>
      </c>
      <c r="I93" s="85" t="s">
        <v>72</v>
      </c>
      <c r="J93" s="85" t="s">
        <v>72</v>
      </c>
      <c r="K93" s="99" t="s">
        <v>341</v>
      </c>
      <c r="L93" s="99" t="s">
        <v>342</v>
      </c>
      <c r="M93" s="85" t="s">
        <v>75</v>
      </c>
      <c r="N93" s="85" t="s">
        <v>75</v>
      </c>
      <c r="O93" s="67">
        <v>23</v>
      </c>
      <c r="P93" s="67">
        <v>32</v>
      </c>
      <c r="Q93" s="67">
        <f t="shared" ref="Q93:Q109" si="13">O93</f>
        <v>23</v>
      </c>
      <c r="R93" s="67">
        <v>13</v>
      </c>
      <c r="S93" s="84">
        <f t="shared" si="11"/>
        <v>2313</v>
      </c>
      <c r="T93" s="80">
        <v>14</v>
      </c>
      <c r="U93" s="84">
        <f t="shared" si="12"/>
        <v>2314</v>
      </c>
      <c r="V93" s="67">
        <f>IF(ISBLANK(X93), "", _xlfn.XLOOKUP(X93,'SNAP2 IDs'!C$3:C$15,'SNAP2 IDs'!B$3:B$15,""))</f>
        <v>5</v>
      </c>
      <c r="W93" s="67">
        <f>_xlfn.XLOOKUP($V93, 'SNAP2 IDs'!$B$3:$B$15,'SNAP2 IDs'!D$3:D$15, "Lookup err")</f>
        <v>1</v>
      </c>
      <c r="X93" s="67">
        <v>5</v>
      </c>
      <c r="Y93" s="67" t="str">
        <f>_xlfn.XLOOKUP($V93, 'SNAP2 IDs'!$B$3:$B$15,'SNAP2 IDs'!E$3:E$15, "Lookup err")</f>
        <v>00:00:18:2d:e4:75</v>
      </c>
      <c r="Z93" s="67" t="str">
        <f>_xlfn.XLOOKUP($V93, 'SNAP2 IDs'!$B$3:$B$15,'SNAP2 IDs'!F$3:F$15, "Lookup err")</f>
        <v>snap05.sas.pvt</v>
      </c>
      <c r="AA93" s="67">
        <v>1</v>
      </c>
      <c r="AB93" s="67">
        <v>2</v>
      </c>
      <c r="AC93" s="67">
        <v>3</v>
      </c>
      <c r="AD93" s="67">
        <f t="shared" ref="AD93:AD109" si="14">_xlfn.BITXOR(AB93,2) + 32*AA93</f>
        <v>32</v>
      </c>
      <c r="AE93" s="67">
        <f t="shared" ref="AE93:AE109" si="15">_xlfn.BITXOR(AC93,2) + 32*AA93</f>
        <v>33</v>
      </c>
      <c r="AF93" s="67">
        <f t="shared" ref="AF93:AF109" si="16">32*(X93-1) + (AD93/2)</f>
        <v>144</v>
      </c>
      <c r="AG93" s="76" t="s">
        <v>343</v>
      </c>
    </row>
    <row r="94" spans="1:33" s="45" customFormat="1" ht="15.95" customHeight="1">
      <c r="A94" s="90"/>
      <c r="B94" s="87" t="s">
        <v>344</v>
      </c>
      <c r="C94" s="74" t="s">
        <v>71</v>
      </c>
      <c r="D94" s="74">
        <v>37.239231060000002</v>
      </c>
      <c r="E94" s="74">
        <v>-118.28138177</v>
      </c>
      <c r="F94" s="74">
        <v>1182.5899999999999</v>
      </c>
      <c r="G94" s="75">
        <v>25.28</v>
      </c>
      <c r="H94" s="75">
        <v>-60.62</v>
      </c>
      <c r="I94" s="85" t="s">
        <v>72</v>
      </c>
      <c r="J94" s="85" t="s">
        <v>72</v>
      </c>
      <c r="K94" s="99" t="s">
        <v>345</v>
      </c>
      <c r="L94" s="99" t="s">
        <v>346</v>
      </c>
      <c r="M94" s="85" t="s">
        <v>75</v>
      </c>
      <c r="N94" s="85" t="s">
        <v>75</v>
      </c>
      <c r="O94" s="67">
        <v>23</v>
      </c>
      <c r="P94" s="67">
        <v>32</v>
      </c>
      <c r="Q94" s="67">
        <f t="shared" si="13"/>
        <v>23</v>
      </c>
      <c r="R94" s="67">
        <v>15</v>
      </c>
      <c r="S94" s="84">
        <f t="shared" si="11"/>
        <v>2315</v>
      </c>
      <c r="T94" s="80">
        <v>16</v>
      </c>
      <c r="U94" s="84">
        <f t="shared" si="12"/>
        <v>2316</v>
      </c>
      <c r="V94" s="67">
        <f>IF(ISBLANK(X94), "", _xlfn.XLOOKUP(X94,'SNAP2 IDs'!C$3:C$15,'SNAP2 IDs'!B$3:B$15,""))</f>
        <v>5</v>
      </c>
      <c r="W94" s="67">
        <f>_xlfn.XLOOKUP($V94, 'SNAP2 IDs'!$B$3:$B$15,'SNAP2 IDs'!D$3:D$15, "Lookup err")</f>
        <v>1</v>
      </c>
      <c r="X94" s="67">
        <v>5</v>
      </c>
      <c r="Y94" s="67" t="str">
        <f>_xlfn.XLOOKUP($V94, 'SNAP2 IDs'!$B$3:$B$15,'SNAP2 IDs'!E$3:E$15, "Lookup err")</f>
        <v>00:00:18:2d:e4:75</v>
      </c>
      <c r="Z94" s="67" t="str">
        <f>_xlfn.XLOOKUP($V94, 'SNAP2 IDs'!$B$3:$B$15,'SNAP2 IDs'!F$3:F$15, "Lookup err")</f>
        <v>snap05.sas.pvt</v>
      </c>
      <c r="AA94" s="67">
        <v>1</v>
      </c>
      <c r="AB94" s="67">
        <v>4</v>
      </c>
      <c r="AC94" s="67">
        <v>5</v>
      </c>
      <c r="AD94" s="67">
        <f t="shared" si="14"/>
        <v>38</v>
      </c>
      <c r="AE94" s="67">
        <f t="shared" si="15"/>
        <v>39</v>
      </c>
      <c r="AF94" s="67">
        <f t="shared" si="16"/>
        <v>147</v>
      </c>
      <c r="AG94" s="76" t="s">
        <v>343</v>
      </c>
    </row>
    <row r="95" spans="1:33" s="45" customFormat="1" ht="15.95" customHeight="1">
      <c r="A95" s="90"/>
      <c r="B95" s="87" t="s">
        <v>347</v>
      </c>
      <c r="C95" s="74" t="s">
        <v>71</v>
      </c>
      <c r="D95" s="74">
        <v>37.239166470000001</v>
      </c>
      <c r="E95" s="74">
        <v>-118.28139143999999</v>
      </c>
      <c r="F95" s="74">
        <v>1182.69</v>
      </c>
      <c r="G95" s="75">
        <v>24.42</v>
      </c>
      <c r="H95" s="75">
        <v>-67.790000000000006</v>
      </c>
      <c r="I95" s="85" t="s">
        <v>72</v>
      </c>
      <c r="J95" s="85" t="s">
        <v>72</v>
      </c>
      <c r="K95" s="99" t="s">
        <v>348</v>
      </c>
      <c r="L95" s="99" t="s">
        <v>349</v>
      </c>
      <c r="M95" s="85" t="s">
        <v>75</v>
      </c>
      <c r="N95" s="85" t="s">
        <v>75</v>
      </c>
      <c r="O95" s="67">
        <v>24</v>
      </c>
      <c r="P95" s="67">
        <f>_xlfn.XLOOKUP(O95,'ARX IDs'!B$3:B$47,'ARX IDs'!C$3:C$47,"")</f>
        <v>43</v>
      </c>
      <c r="Q95" s="67">
        <f t="shared" si="13"/>
        <v>24</v>
      </c>
      <c r="R95" s="67">
        <v>1</v>
      </c>
      <c r="S95" s="84">
        <f t="shared" si="11"/>
        <v>2401</v>
      </c>
      <c r="T95" s="80">
        <v>2</v>
      </c>
      <c r="U95" s="84">
        <f t="shared" si="12"/>
        <v>2402</v>
      </c>
      <c r="V95" s="67">
        <f>IF(ISBLANK(X95), "", _xlfn.XLOOKUP(X95,'SNAP2 IDs'!C$3:C$15,'SNAP2 IDs'!B$3:B$15,""))</f>
        <v>5</v>
      </c>
      <c r="W95" s="67">
        <f>_xlfn.XLOOKUP($V95, 'SNAP2 IDs'!$B$3:$B$15,'SNAP2 IDs'!D$3:D$15, "Lookup err")</f>
        <v>1</v>
      </c>
      <c r="X95" s="67">
        <v>5</v>
      </c>
      <c r="Y95" s="67" t="str">
        <f>_xlfn.XLOOKUP($V95, 'SNAP2 IDs'!$B$3:$B$15,'SNAP2 IDs'!E$3:E$15, "Lookup err")</f>
        <v>00:00:18:2d:e4:75</v>
      </c>
      <c r="Z95" s="67" t="str">
        <f>_xlfn.XLOOKUP($V95, 'SNAP2 IDs'!$B$3:$B$15,'SNAP2 IDs'!F$3:F$15, "Lookup err")</f>
        <v>snap05.sas.pvt</v>
      </c>
      <c r="AA95" s="67">
        <v>1</v>
      </c>
      <c r="AB95" s="67">
        <v>6</v>
      </c>
      <c r="AC95" s="67">
        <v>7</v>
      </c>
      <c r="AD95" s="67">
        <f t="shared" si="14"/>
        <v>36</v>
      </c>
      <c r="AE95" s="67">
        <f t="shared" si="15"/>
        <v>37</v>
      </c>
      <c r="AF95" s="67">
        <f t="shared" si="16"/>
        <v>146</v>
      </c>
      <c r="AG95" s="76" t="s">
        <v>343</v>
      </c>
    </row>
    <row r="96" spans="1:33" s="45" customFormat="1" ht="15.95" customHeight="1">
      <c r="A96" s="90"/>
      <c r="B96" s="87" t="s">
        <v>350</v>
      </c>
      <c r="C96" s="74" t="s">
        <v>71</v>
      </c>
      <c r="D96" s="74">
        <v>37.239103440000001</v>
      </c>
      <c r="E96" s="74">
        <v>-118.28132494</v>
      </c>
      <c r="F96" s="74">
        <v>1182.74</v>
      </c>
      <c r="G96" s="75">
        <v>30.33</v>
      </c>
      <c r="H96" s="75">
        <v>-74.78</v>
      </c>
      <c r="I96" s="85" t="s">
        <v>72</v>
      </c>
      <c r="J96" s="85" t="s">
        <v>72</v>
      </c>
      <c r="K96" s="99" t="s">
        <v>351</v>
      </c>
      <c r="L96" s="99" t="s">
        <v>352</v>
      </c>
      <c r="M96" s="85" t="s">
        <v>75</v>
      </c>
      <c r="N96" s="85" t="s">
        <v>75</v>
      </c>
      <c r="O96" s="67">
        <v>24</v>
      </c>
      <c r="P96" s="67">
        <f>_xlfn.XLOOKUP(O96,'ARX IDs'!B$3:B$47,'ARX IDs'!C$3:C$47,"")</f>
        <v>43</v>
      </c>
      <c r="Q96" s="67">
        <f t="shared" si="13"/>
        <v>24</v>
      </c>
      <c r="R96" s="67">
        <v>3</v>
      </c>
      <c r="S96" s="84">
        <f t="shared" si="11"/>
        <v>2403</v>
      </c>
      <c r="T96" s="80">
        <v>4</v>
      </c>
      <c r="U96" s="84">
        <f t="shared" si="12"/>
        <v>2404</v>
      </c>
      <c r="V96" s="67">
        <f>IF(ISBLANK(X96), "", _xlfn.XLOOKUP(X96,'SNAP2 IDs'!C$3:C$15,'SNAP2 IDs'!B$3:B$15,""))</f>
        <v>5</v>
      </c>
      <c r="W96" s="67">
        <f>_xlfn.XLOOKUP($V96, 'SNAP2 IDs'!$B$3:$B$15,'SNAP2 IDs'!D$3:D$15, "Lookup err")</f>
        <v>1</v>
      </c>
      <c r="X96" s="67">
        <v>5</v>
      </c>
      <c r="Y96" s="67" t="str">
        <f>_xlfn.XLOOKUP($V96, 'SNAP2 IDs'!$B$3:$B$15,'SNAP2 IDs'!E$3:E$15, "Lookup err")</f>
        <v>00:00:18:2d:e4:75</v>
      </c>
      <c r="Z96" s="67" t="str">
        <f>_xlfn.XLOOKUP($V96, 'SNAP2 IDs'!$B$3:$B$15,'SNAP2 IDs'!F$3:F$15, "Lookup err")</f>
        <v>snap05.sas.pvt</v>
      </c>
      <c r="AA96" s="67">
        <v>1</v>
      </c>
      <c r="AB96" s="67">
        <v>8</v>
      </c>
      <c r="AC96" s="67">
        <v>9</v>
      </c>
      <c r="AD96" s="67">
        <f t="shared" si="14"/>
        <v>42</v>
      </c>
      <c r="AE96" s="67">
        <f t="shared" si="15"/>
        <v>43</v>
      </c>
      <c r="AF96" s="67">
        <f t="shared" si="16"/>
        <v>149</v>
      </c>
      <c r="AG96" s="76" t="s">
        <v>343</v>
      </c>
    </row>
    <row r="97" spans="1:33" s="45" customFormat="1" ht="15.95" customHeight="1">
      <c r="A97" s="90"/>
      <c r="B97" s="87" t="s">
        <v>353</v>
      </c>
      <c r="C97" s="74" t="s">
        <v>71</v>
      </c>
      <c r="D97" s="74">
        <v>37.239025509999998</v>
      </c>
      <c r="E97" s="74">
        <v>-118.28131229</v>
      </c>
      <c r="F97" s="74">
        <v>1182.73</v>
      </c>
      <c r="G97" s="75">
        <v>31.45</v>
      </c>
      <c r="H97" s="75">
        <v>-83.43</v>
      </c>
      <c r="I97" s="85" t="s">
        <v>72</v>
      </c>
      <c r="J97" s="85" t="s">
        <v>72</v>
      </c>
      <c r="K97" s="99" t="s">
        <v>354</v>
      </c>
      <c r="L97" s="99" t="s">
        <v>355</v>
      </c>
      <c r="M97" s="85" t="s">
        <v>75</v>
      </c>
      <c r="N97" s="85" t="s">
        <v>75</v>
      </c>
      <c r="O97" s="67">
        <v>24</v>
      </c>
      <c r="P97" s="67">
        <f>_xlfn.XLOOKUP(O97,'ARX IDs'!B$3:B$47,'ARX IDs'!C$3:C$47,"")</f>
        <v>43</v>
      </c>
      <c r="Q97" s="67">
        <f t="shared" si="13"/>
        <v>24</v>
      </c>
      <c r="R97" s="67">
        <v>5</v>
      </c>
      <c r="S97" s="84">
        <f t="shared" si="11"/>
        <v>2405</v>
      </c>
      <c r="T97" s="80">
        <v>6</v>
      </c>
      <c r="U97" s="84">
        <f t="shared" si="12"/>
        <v>2406</v>
      </c>
      <c r="V97" s="67">
        <f>IF(ISBLANK(X97), "", _xlfn.XLOOKUP(X97,'SNAP2 IDs'!C$3:C$15,'SNAP2 IDs'!B$3:B$15,""))</f>
        <v>5</v>
      </c>
      <c r="W97" s="67">
        <f>_xlfn.XLOOKUP($V97, 'SNAP2 IDs'!$B$3:$B$15,'SNAP2 IDs'!D$3:D$15, "Lookup err")</f>
        <v>1</v>
      </c>
      <c r="X97" s="67">
        <v>5</v>
      </c>
      <c r="Y97" s="67" t="str">
        <f>_xlfn.XLOOKUP($V97, 'SNAP2 IDs'!$B$3:$B$15,'SNAP2 IDs'!E$3:E$15, "Lookup err")</f>
        <v>00:00:18:2d:e4:75</v>
      </c>
      <c r="Z97" s="67" t="str">
        <f>_xlfn.XLOOKUP($V97, 'SNAP2 IDs'!$B$3:$B$15,'SNAP2 IDs'!F$3:F$15, "Lookup err")</f>
        <v>snap05.sas.pvt</v>
      </c>
      <c r="AA97" s="67">
        <v>1</v>
      </c>
      <c r="AB97" s="67">
        <v>10</v>
      </c>
      <c r="AC97" s="67">
        <v>11</v>
      </c>
      <c r="AD97" s="67">
        <f t="shared" si="14"/>
        <v>40</v>
      </c>
      <c r="AE97" s="67">
        <f t="shared" si="15"/>
        <v>41</v>
      </c>
      <c r="AF97" s="67">
        <f t="shared" si="16"/>
        <v>148</v>
      </c>
      <c r="AG97" s="76" t="s">
        <v>343</v>
      </c>
    </row>
    <row r="98" spans="1:33" s="45" customFormat="1" ht="15.95" customHeight="1">
      <c r="A98" s="90"/>
      <c r="B98" s="87" t="s">
        <v>356</v>
      </c>
      <c r="C98" s="74" t="s">
        <v>71</v>
      </c>
      <c r="D98" s="74">
        <v>37.23901833</v>
      </c>
      <c r="E98" s="74">
        <v>-118.28146658</v>
      </c>
      <c r="F98" s="74">
        <v>1182.7</v>
      </c>
      <c r="G98" s="75">
        <v>17.760000000000002</v>
      </c>
      <c r="H98" s="75">
        <v>-84.23</v>
      </c>
      <c r="I98" s="85" t="s">
        <v>72</v>
      </c>
      <c r="J98" s="85" t="s">
        <v>72</v>
      </c>
      <c r="K98" s="99" t="s">
        <v>357</v>
      </c>
      <c r="L98" s="99" t="s">
        <v>293</v>
      </c>
      <c r="M98" s="85" t="s">
        <v>75</v>
      </c>
      <c r="N98" s="85" t="s">
        <v>75</v>
      </c>
      <c r="O98" s="67">
        <v>24</v>
      </c>
      <c r="P98" s="67">
        <f>_xlfn.XLOOKUP(O98,'ARX IDs'!B$3:B$47,'ARX IDs'!C$3:C$47,"")</f>
        <v>43</v>
      </c>
      <c r="Q98" s="67">
        <f t="shared" si="13"/>
        <v>24</v>
      </c>
      <c r="R98" s="67">
        <v>7</v>
      </c>
      <c r="S98" s="84">
        <f t="shared" si="11"/>
        <v>2407</v>
      </c>
      <c r="T98" s="80">
        <v>8</v>
      </c>
      <c r="U98" s="84">
        <f t="shared" si="12"/>
        <v>2408</v>
      </c>
      <c r="V98" s="67">
        <f>IF(ISBLANK(X98), "", _xlfn.XLOOKUP(X98,'SNAP2 IDs'!C$3:C$15,'SNAP2 IDs'!B$3:B$15,""))</f>
        <v>5</v>
      </c>
      <c r="W98" s="67">
        <f>_xlfn.XLOOKUP($V98, 'SNAP2 IDs'!$B$3:$B$15,'SNAP2 IDs'!D$3:D$15, "Lookup err")</f>
        <v>1</v>
      </c>
      <c r="X98" s="67">
        <v>5</v>
      </c>
      <c r="Y98" s="67" t="str">
        <f>_xlfn.XLOOKUP($V98, 'SNAP2 IDs'!$B$3:$B$15,'SNAP2 IDs'!E$3:E$15, "Lookup err")</f>
        <v>00:00:18:2d:e4:75</v>
      </c>
      <c r="Z98" s="67" t="str">
        <f>_xlfn.XLOOKUP($V98, 'SNAP2 IDs'!$B$3:$B$15,'SNAP2 IDs'!F$3:F$15, "Lookup err")</f>
        <v>snap05.sas.pvt</v>
      </c>
      <c r="AA98" s="67">
        <v>1</v>
      </c>
      <c r="AB98" s="67">
        <v>12</v>
      </c>
      <c r="AC98" s="67">
        <v>13</v>
      </c>
      <c r="AD98" s="67">
        <f t="shared" si="14"/>
        <v>46</v>
      </c>
      <c r="AE98" s="67">
        <f t="shared" si="15"/>
        <v>47</v>
      </c>
      <c r="AF98" s="67">
        <f t="shared" si="16"/>
        <v>151</v>
      </c>
      <c r="AG98" s="76" t="s">
        <v>343</v>
      </c>
    </row>
    <row r="99" spans="1:33" s="45" customFormat="1" ht="15.95" customHeight="1">
      <c r="A99" s="90"/>
      <c r="B99" s="87" t="s">
        <v>358</v>
      </c>
      <c r="C99" s="74" t="s">
        <v>71</v>
      </c>
      <c r="D99" s="74">
        <v>37.238938079999997</v>
      </c>
      <c r="E99" s="74">
        <v>-118.2813589</v>
      </c>
      <c r="F99" s="74">
        <v>1182.57</v>
      </c>
      <c r="G99" s="75">
        <v>27.31</v>
      </c>
      <c r="H99" s="75">
        <v>-93.14</v>
      </c>
      <c r="I99" s="85" t="s">
        <v>72</v>
      </c>
      <c r="J99" s="85" t="s">
        <v>72</v>
      </c>
      <c r="K99" s="99" t="s">
        <v>359</v>
      </c>
      <c r="L99" s="99" t="s">
        <v>360</v>
      </c>
      <c r="M99" s="85" t="s">
        <v>75</v>
      </c>
      <c r="N99" s="85" t="s">
        <v>75</v>
      </c>
      <c r="O99" s="67">
        <v>24</v>
      </c>
      <c r="P99" s="67">
        <f>_xlfn.XLOOKUP(O99,'ARX IDs'!B$3:B$47,'ARX IDs'!C$3:C$47,"")</f>
        <v>43</v>
      </c>
      <c r="Q99" s="67">
        <f t="shared" si="13"/>
        <v>24</v>
      </c>
      <c r="R99" s="67">
        <v>9</v>
      </c>
      <c r="S99" s="84">
        <f t="shared" si="11"/>
        <v>2409</v>
      </c>
      <c r="T99" s="80">
        <v>10</v>
      </c>
      <c r="U99" s="84">
        <f t="shared" si="12"/>
        <v>2410</v>
      </c>
      <c r="V99" s="67">
        <f>IF(ISBLANK(X99), "", _xlfn.XLOOKUP(X99,'SNAP2 IDs'!C$3:C$15,'SNAP2 IDs'!B$3:B$15,""))</f>
        <v>5</v>
      </c>
      <c r="W99" s="67">
        <f>_xlfn.XLOOKUP($V99, 'SNAP2 IDs'!$B$3:$B$15,'SNAP2 IDs'!D$3:D$15, "Lookup err")</f>
        <v>1</v>
      </c>
      <c r="X99" s="67">
        <v>5</v>
      </c>
      <c r="Y99" s="67" t="str">
        <f>_xlfn.XLOOKUP($V99, 'SNAP2 IDs'!$B$3:$B$15,'SNAP2 IDs'!E$3:E$15, "Lookup err")</f>
        <v>00:00:18:2d:e4:75</v>
      </c>
      <c r="Z99" s="67" t="str">
        <f>_xlfn.XLOOKUP($V99, 'SNAP2 IDs'!$B$3:$B$15,'SNAP2 IDs'!F$3:F$15, "Lookup err")</f>
        <v>snap05.sas.pvt</v>
      </c>
      <c r="AA99" s="67">
        <v>1</v>
      </c>
      <c r="AB99" s="67">
        <v>14</v>
      </c>
      <c r="AC99" s="67">
        <v>15</v>
      </c>
      <c r="AD99" s="67">
        <f t="shared" si="14"/>
        <v>44</v>
      </c>
      <c r="AE99" s="67">
        <f t="shared" si="15"/>
        <v>45</v>
      </c>
      <c r="AF99" s="67">
        <f t="shared" si="16"/>
        <v>150</v>
      </c>
      <c r="AG99" s="76" t="s">
        <v>343</v>
      </c>
    </row>
    <row r="100" spans="1:33" s="45" customFormat="1" ht="15.95" customHeight="1">
      <c r="A100" s="90"/>
      <c r="B100" s="87" t="s">
        <v>361</v>
      </c>
      <c r="C100" s="74" t="s">
        <v>71</v>
      </c>
      <c r="D100" s="74">
        <v>37.238905639999999</v>
      </c>
      <c r="E100" s="74">
        <v>-118.28144514</v>
      </c>
      <c r="F100" s="74">
        <v>1182.6400000000001</v>
      </c>
      <c r="G100" s="75">
        <v>19.66</v>
      </c>
      <c r="H100" s="75">
        <v>-96.74</v>
      </c>
      <c r="I100" s="85" t="s">
        <v>72</v>
      </c>
      <c r="J100" s="85" t="s">
        <v>72</v>
      </c>
      <c r="K100" s="99" t="s">
        <v>362</v>
      </c>
      <c r="L100" s="99" t="s">
        <v>363</v>
      </c>
      <c r="M100" s="85" t="s">
        <v>75</v>
      </c>
      <c r="N100" s="85" t="s">
        <v>75</v>
      </c>
      <c r="O100" s="67">
        <v>23</v>
      </c>
      <c r="P100" s="67">
        <v>32</v>
      </c>
      <c r="Q100" s="67">
        <f t="shared" si="13"/>
        <v>23</v>
      </c>
      <c r="R100" s="67">
        <v>11</v>
      </c>
      <c r="S100" s="84">
        <f t="shared" si="11"/>
        <v>2311</v>
      </c>
      <c r="T100" s="80">
        <v>12</v>
      </c>
      <c r="U100" s="84">
        <f t="shared" si="12"/>
        <v>2312</v>
      </c>
      <c r="V100" s="67">
        <f>IF(ISBLANK(X100), "", _xlfn.XLOOKUP(X100,'SNAP2 IDs'!C$3:C$15,'SNAP2 IDs'!B$3:B$15,""))</f>
        <v>5</v>
      </c>
      <c r="W100" s="67">
        <f>_xlfn.XLOOKUP($V100, 'SNAP2 IDs'!$B$3:$B$15,'SNAP2 IDs'!D$3:D$15, "Lookup err")</f>
        <v>1</v>
      </c>
      <c r="X100" s="67">
        <v>5</v>
      </c>
      <c r="Y100" s="67" t="str">
        <f>_xlfn.XLOOKUP($V100, 'SNAP2 IDs'!$B$3:$B$15,'SNAP2 IDs'!E$3:E$15, "Lookup err")</f>
        <v>00:00:18:2d:e4:75</v>
      </c>
      <c r="Z100" s="67" t="str">
        <f>_xlfn.XLOOKUP($V100, 'SNAP2 IDs'!$B$3:$B$15,'SNAP2 IDs'!F$3:F$15, "Lookup err")</f>
        <v>snap05.sas.pvt</v>
      </c>
      <c r="AA100" s="67">
        <v>1</v>
      </c>
      <c r="AB100" s="67">
        <v>0</v>
      </c>
      <c r="AC100" s="67">
        <v>1</v>
      </c>
      <c r="AD100" s="67">
        <f t="shared" si="14"/>
        <v>34</v>
      </c>
      <c r="AE100" s="67">
        <f t="shared" si="15"/>
        <v>35</v>
      </c>
      <c r="AF100" s="67">
        <f t="shared" si="16"/>
        <v>145</v>
      </c>
      <c r="AG100" s="76" t="s">
        <v>343</v>
      </c>
    </row>
    <row r="101" spans="1:33" s="45" customFormat="1" ht="15.95" customHeight="1">
      <c r="A101" s="90"/>
      <c r="B101" s="87" t="s">
        <v>364</v>
      </c>
      <c r="C101" s="74" t="s">
        <v>71</v>
      </c>
      <c r="D101" s="74">
        <v>37.24068647</v>
      </c>
      <c r="E101" s="74">
        <v>-118.28155327</v>
      </c>
      <c r="F101" s="74">
        <v>1182.8900000000001</v>
      </c>
      <c r="G101" s="75">
        <v>10.06</v>
      </c>
      <c r="H101" s="75">
        <v>100.91</v>
      </c>
      <c r="I101" s="85" t="s">
        <v>72</v>
      </c>
      <c r="J101" s="85" t="s">
        <v>72</v>
      </c>
      <c r="K101" s="99" t="s">
        <v>306</v>
      </c>
      <c r="L101" s="99" t="s">
        <v>365</v>
      </c>
      <c r="M101" s="85" t="s">
        <v>75</v>
      </c>
      <c r="N101" s="85" t="s">
        <v>75</v>
      </c>
      <c r="O101" s="67">
        <v>26</v>
      </c>
      <c r="P101" s="67">
        <f>_xlfn.XLOOKUP(O101,'ARX IDs'!B$3:B$47,'ARX IDs'!C$3:C$47,"")</f>
        <v>17</v>
      </c>
      <c r="Q101" s="67">
        <f t="shared" si="13"/>
        <v>26</v>
      </c>
      <c r="R101" s="67">
        <v>5</v>
      </c>
      <c r="S101" s="84">
        <f t="shared" ref="S101:S132" si="17">100 * $Q101 + R101</f>
        <v>2605</v>
      </c>
      <c r="T101" s="80">
        <v>6</v>
      </c>
      <c r="U101" s="84">
        <f t="shared" si="12"/>
        <v>2606</v>
      </c>
      <c r="V101" s="67">
        <f>IF(ISBLANK(X101), "", _xlfn.XLOOKUP(X101,'SNAP2 IDs'!C$3:C$15,'SNAP2 IDs'!B$3:B$15,""))</f>
        <v>6</v>
      </c>
      <c r="W101" s="67">
        <f>_xlfn.XLOOKUP($V101, 'SNAP2 IDs'!$B$3:$B$15,'SNAP2 IDs'!D$3:D$15, "Lookup err")</f>
        <v>1</v>
      </c>
      <c r="X101" s="67">
        <v>6</v>
      </c>
      <c r="Y101" s="67" t="str">
        <f>_xlfn.XLOOKUP($V101, 'SNAP2 IDs'!$B$3:$B$15,'SNAP2 IDs'!E$3:E$15, "Lookup err")</f>
        <v>02:00:c2:4f:e4:75</v>
      </c>
      <c r="Z101" s="67" t="str">
        <f>_xlfn.XLOOKUP($V101, 'SNAP2 IDs'!$B$3:$B$15,'SNAP2 IDs'!F$3:F$15, "Lookup err")</f>
        <v>snap06.sas.pvt</v>
      </c>
      <c r="AA101" s="67">
        <v>0</v>
      </c>
      <c r="AB101" s="67">
        <v>22</v>
      </c>
      <c r="AC101" s="67">
        <v>23</v>
      </c>
      <c r="AD101" s="67">
        <f t="shared" si="14"/>
        <v>20</v>
      </c>
      <c r="AE101" s="67">
        <f t="shared" si="15"/>
        <v>21</v>
      </c>
      <c r="AF101" s="67">
        <f t="shared" si="16"/>
        <v>170</v>
      </c>
      <c r="AG101" s="76" t="s">
        <v>343</v>
      </c>
    </row>
    <row r="102" spans="1:33" s="45" customFormat="1" ht="15.95" customHeight="1">
      <c r="A102" s="90"/>
      <c r="B102" s="87" t="s">
        <v>366</v>
      </c>
      <c r="C102" s="74" t="s">
        <v>71</v>
      </c>
      <c r="D102" s="74">
        <v>37.24047376</v>
      </c>
      <c r="E102" s="74">
        <v>-118.28155009</v>
      </c>
      <c r="F102" s="74">
        <v>1183.1199999999999</v>
      </c>
      <c r="G102" s="75">
        <v>10.35</v>
      </c>
      <c r="H102" s="75">
        <v>77.3</v>
      </c>
      <c r="I102" s="85" t="s">
        <v>72</v>
      </c>
      <c r="J102" s="85" t="s">
        <v>72</v>
      </c>
      <c r="K102" s="99" t="s">
        <v>367</v>
      </c>
      <c r="L102" s="99" t="s">
        <v>368</v>
      </c>
      <c r="M102" s="85" t="s">
        <v>75</v>
      </c>
      <c r="N102" s="85" t="s">
        <v>75</v>
      </c>
      <c r="O102" s="67">
        <v>26</v>
      </c>
      <c r="P102" s="67">
        <f>_xlfn.XLOOKUP(O102,'ARX IDs'!B$3:B$47,'ARX IDs'!C$3:C$47,"")</f>
        <v>17</v>
      </c>
      <c r="Q102" s="67">
        <f t="shared" si="13"/>
        <v>26</v>
      </c>
      <c r="R102" s="67">
        <v>7</v>
      </c>
      <c r="S102" s="84">
        <f t="shared" si="17"/>
        <v>2607</v>
      </c>
      <c r="T102" s="80">
        <v>8</v>
      </c>
      <c r="U102" s="84">
        <f t="shared" si="12"/>
        <v>2608</v>
      </c>
      <c r="V102" s="67">
        <f>IF(ISBLANK(X102), "", _xlfn.XLOOKUP(X102,'SNAP2 IDs'!C$3:C$15,'SNAP2 IDs'!B$3:B$15,""))</f>
        <v>6</v>
      </c>
      <c r="W102" s="67">
        <f>_xlfn.XLOOKUP($V102, 'SNAP2 IDs'!$B$3:$B$15,'SNAP2 IDs'!D$3:D$15, "Lookup err")</f>
        <v>1</v>
      </c>
      <c r="X102" s="67">
        <v>6</v>
      </c>
      <c r="Y102" s="67" t="str">
        <f>_xlfn.XLOOKUP($V102, 'SNAP2 IDs'!$B$3:$B$15,'SNAP2 IDs'!E$3:E$15, "Lookup err")</f>
        <v>02:00:c2:4f:e4:75</v>
      </c>
      <c r="Z102" s="67" t="str">
        <f>_xlfn.XLOOKUP($V102, 'SNAP2 IDs'!$B$3:$B$15,'SNAP2 IDs'!F$3:F$15, "Lookup err")</f>
        <v>snap06.sas.pvt</v>
      </c>
      <c r="AA102" s="67">
        <v>0</v>
      </c>
      <c r="AB102" s="67">
        <v>24</v>
      </c>
      <c r="AC102" s="67">
        <v>25</v>
      </c>
      <c r="AD102" s="67">
        <f t="shared" si="14"/>
        <v>26</v>
      </c>
      <c r="AE102" s="67">
        <f t="shared" si="15"/>
        <v>27</v>
      </c>
      <c r="AF102" s="67">
        <f t="shared" si="16"/>
        <v>173</v>
      </c>
      <c r="AG102" s="76" t="s">
        <v>343</v>
      </c>
    </row>
    <row r="103" spans="1:33" s="45" customFormat="1" ht="15.95" customHeight="1">
      <c r="A103" s="90"/>
      <c r="B103" s="87" t="s">
        <v>369</v>
      </c>
      <c r="C103" s="74" t="s">
        <v>71</v>
      </c>
      <c r="D103" s="74">
        <v>37.240384560000003</v>
      </c>
      <c r="E103" s="74">
        <v>-118.28153915</v>
      </c>
      <c r="F103" s="74">
        <v>1182.99</v>
      </c>
      <c r="G103" s="75">
        <v>11.32</v>
      </c>
      <c r="H103" s="75">
        <v>67.400000000000006</v>
      </c>
      <c r="I103" s="85" t="s">
        <v>72</v>
      </c>
      <c r="J103" s="85" t="s">
        <v>72</v>
      </c>
      <c r="K103" s="99" t="s">
        <v>370</v>
      </c>
      <c r="L103" s="99" t="s">
        <v>371</v>
      </c>
      <c r="M103" s="85" t="s">
        <v>75</v>
      </c>
      <c r="N103" s="85" t="s">
        <v>75</v>
      </c>
      <c r="O103" s="67">
        <v>26</v>
      </c>
      <c r="P103" s="67">
        <f>_xlfn.XLOOKUP(O103,'ARX IDs'!B$3:B$47,'ARX IDs'!C$3:C$47,"")</f>
        <v>17</v>
      </c>
      <c r="Q103" s="67">
        <f t="shared" si="13"/>
        <v>26</v>
      </c>
      <c r="R103" s="67">
        <v>9</v>
      </c>
      <c r="S103" s="84">
        <f t="shared" si="17"/>
        <v>2609</v>
      </c>
      <c r="T103" s="80">
        <v>10</v>
      </c>
      <c r="U103" s="84">
        <f t="shared" si="12"/>
        <v>2610</v>
      </c>
      <c r="V103" s="67">
        <f>IF(ISBLANK(X103), "", _xlfn.XLOOKUP(X103,'SNAP2 IDs'!C$3:C$15,'SNAP2 IDs'!B$3:B$15,""))</f>
        <v>6</v>
      </c>
      <c r="W103" s="67">
        <f>_xlfn.XLOOKUP($V103, 'SNAP2 IDs'!$B$3:$B$15,'SNAP2 IDs'!D$3:D$15, "Lookup err")</f>
        <v>1</v>
      </c>
      <c r="X103" s="67">
        <v>6</v>
      </c>
      <c r="Y103" s="67" t="str">
        <f>_xlfn.XLOOKUP($V103, 'SNAP2 IDs'!$B$3:$B$15,'SNAP2 IDs'!E$3:E$15, "Lookup err")</f>
        <v>02:00:c2:4f:e4:75</v>
      </c>
      <c r="Z103" s="67" t="str">
        <f>_xlfn.XLOOKUP($V103, 'SNAP2 IDs'!$B$3:$B$15,'SNAP2 IDs'!F$3:F$15, "Lookup err")</f>
        <v>snap06.sas.pvt</v>
      </c>
      <c r="AA103" s="67">
        <v>0</v>
      </c>
      <c r="AB103" s="67">
        <v>26</v>
      </c>
      <c r="AC103" s="67">
        <v>27</v>
      </c>
      <c r="AD103" s="67">
        <f t="shared" si="14"/>
        <v>24</v>
      </c>
      <c r="AE103" s="67">
        <f t="shared" si="15"/>
        <v>25</v>
      </c>
      <c r="AF103" s="67">
        <f t="shared" si="16"/>
        <v>172</v>
      </c>
      <c r="AG103" s="76" t="s">
        <v>343</v>
      </c>
    </row>
    <row r="104" spans="1:33" s="45" customFormat="1" ht="15.95" customHeight="1">
      <c r="A104" s="90"/>
      <c r="B104" s="87" t="s">
        <v>372</v>
      </c>
      <c r="C104" s="74" t="s">
        <v>71</v>
      </c>
      <c r="D104" s="74">
        <v>37.24030922</v>
      </c>
      <c r="E104" s="74">
        <v>-118.28161708</v>
      </c>
      <c r="F104" s="74">
        <v>1182.6500000000001</v>
      </c>
      <c r="G104" s="75">
        <v>4.4000000000000004</v>
      </c>
      <c r="H104" s="75">
        <v>59.04</v>
      </c>
      <c r="I104" s="85" t="s">
        <v>72</v>
      </c>
      <c r="J104" s="85" t="s">
        <v>72</v>
      </c>
      <c r="K104" s="99" t="s">
        <v>373</v>
      </c>
      <c r="L104" s="99" t="s">
        <v>374</v>
      </c>
      <c r="M104" s="85" t="s">
        <v>75</v>
      </c>
      <c r="N104" s="85" t="s">
        <v>75</v>
      </c>
      <c r="O104" s="67">
        <v>26</v>
      </c>
      <c r="P104" s="67">
        <f>_xlfn.XLOOKUP(O104,'ARX IDs'!B$3:B$47,'ARX IDs'!C$3:C$47,"")</f>
        <v>17</v>
      </c>
      <c r="Q104" s="67">
        <f t="shared" si="13"/>
        <v>26</v>
      </c>
      <c r="R104" s="67">
        <v>11</v>
      </c>
      <c r="S104" s="84">
        <f t="shared" si="17"/>
        <v>2611</v>
      </c>
      <c r="T104" s="80">
        <v>12</v>
      </c>
      <c r="U104" s="84">
        <f t="shared" si="12"/>
        <v>2612</v>
      </c>
      <c r="V104" s="67">
        <f>IF(ISBLANK(X104), "", _xlfn.XLOOKUP(X104,'SNAP2 IDs'!C$3:C$15,'SNAP2 IDs'!B$3:B$15,""))</f>
        <v>6</v>
      </c>
      <c r="W104" s="67">
        <f>_xlfn.XLOOKUP($V104, 'SNAP2 IDs'!$B$3:$B$15,'SNAP2 IDs'!D$3:D$15, "Lookup err")</f>
        <v>1</v>
      </c>
      <c r="X104" s="67">
        <v>6</v>
      </c>
      <c r="Y104" s="67" t="str">
        <f>_xlfn.XLOOKUP($V104, 'SNAP2 IDs'!$B$3:$B$15,'SNAP2 IDs'!E$3:E$15, "Lookup err")</f>
        <v>02:00:c2:4f:e4:75</v>
      </c>
      <c r="Z104" s="67" t="str">
        <f>_xlfn.XLOOKUP($V104, 'SNAP2 IDs'!$B$3:$B$15,'SNAP2 IDs'!F$3:F$15, "Lookup err")</f>
        <v>snap06.sas.pvt</v>
      </c>
      <c r="AA104" s="67">
        <v>0</v>
      </c>
      <c r="AB104" s="67">
        <v>28</v>
      </c>
      <c r="AC104" s="67">
        <v>29</v>
      </c>
      <c r="AD104" s="67">
        <f t="shared" si="14"/>
        <v>30</v>
      </c>
      <c r="AE104" s="67">
        <f t="shared" si="15"/>
        <v>31</v>
      </c>
      <c r="AF104" s="67">
        <f t="shared" si="16"/>
        <v>175</v>
      </c>
      <c r="AG104" s="76" t="s">
        <v>343</v>
      </c>
    </row>
    <row r="105" spans="1:33" s="45" customFormat="1" ht="15.95" customHeight="1">
      <c r="A105" s="90"/>
      <c r="B105" s="87" t="s">
        <v>375</v>
      </c>
      <c r="C105" s="74" t="s">
        <v>71</v>
      </c>
      <c r="D105" s="74">
        <v>37.240238269999999</v>
      </c>
      <c r="E105" s="74">
        <v>-118.2815469</v>
      </c>
      <c r="F105" s="74">
        <v>1182.51</v>
      </c>
      <c r="G105" s="75">
        <v>10.63</v>
      </c>
      <c r="H105" s="75">
        <v>51.16</v>
      </c>
      <c r="I105" s="85" t="s">
        <v>72</v>
      </c>
      <c r="J105" s="85" t="s">
        <v>72</v>
      </c>
      <c r="K105" s="99" t="s">
        <v>376</v>
      </c>
      <c r="L105" s="99" t="s">
        <v>377</v>
      </c>
      <c r="M105" s="85" t="s">
        <v>75</v>
      </c>
      <c r="N105" s="85" t="s">
        <v>75</v>
      </c>
      <c r="O105" s="67">
        <v>26</v>
      </c>
      <c r="P105" s="67">
        <f>_xlfn.XLOOKUP(O105,'ARX IDs'!B$3:B$47,'ARX IDs'!C$3:C$47,"")</f>
        <v>17</v>
      </c>
      <c r="Q105" s="67">
        <f t="shared" si="13"/>
        <v>26</v>
      </c>
      <c r="R105" s="67">
        <v>13</v>
      </c>
      <c r="S105" s="84">
        <f t="shared" si="17"/>
        <v>2613</v>
      </c>
      <c r="T105" s="80">
        <v>14</v>
      </c>
      <c r="U105" s="84">
        <f t="shared" si="12"/>
        <v>2614</v>
      </c>
      <c r="V105" s="67">
        <f>IF(ISBLANK(X105), "", _xlfn.XLOOKUP(X105,'SNAP2 IDs'!C$3:C$15,'SNAP2 IDs'!B$3:B$15,""))</f>
        <v>6</v>
      </c>
      <c r="W105" s="67">
        <f>_xlfn.XLOOKUP($V105, 'SNAP2 IDs'!$B$3:$B$15,'SNAP2 IDs'!D$3:D$15, "Lookup err")</f>
        <v>1</v>
      </c>
      <c r="X105" s="67">
        <v>6</v>
      </c>
      <c r="Y105" s="67" t="str">
        <f>_xlfn.XLOOKUP($V105, 'SNAP2 IDs'!$B$3:$B$15,'SNAP2 IDs'!E$3:E$15, "Lookup err")</f>
        <v>02:00:c2:4f:e4:75</v>
      </c>
      <c r="Z105" s="67" t="str">
        <f>_xlfn.XLOOKUP($V105, 'SNAP2 IDs'!$B$3:$B$15,'SNAP2 IDs'!F$3:F$15, "Lookup err")</f>
        <v>snap06.sas.pvt</v>
      </c>
      <c r="AA105" s="67">
        <v>0</v>
      </c>
      <c r="AB105" s="67">
        <v>30</v>
      </c>
      <c r="AC105" s="67">
        <v>31</v>
      </c>
      <c r="AD105" s="67">
        <f t="shared" si="14"/>
        <v>28</v>
      </c>
      <c r="AE105" s="67">
        <f t="shared" si="15"/>
        <v>29</v>
      </c>
      <c r="AF105" s="67">
        <f t="shared" si="16"/>
        <v>174</v>
      </c>
      <c r="AG105" s="76" t="s">
        <v>343</v>
      </c>
    </row>
    <row r="106" spans="1:33" s="45" customFormat="1" ht="15.95" customHeight="1">
      <c r="A106" s="90"/>
      <c r="B106" s="87" t="s">
        <v>378</v>
      </c>
      <c r="C106" s="74" t="s">
        <v>71</v>
      </c>
      <c r="D106" s="74">
        <v>37.240235179999999</v>
      </c>
      <c r="E106" s="74">
        <v>-118.28167586000001</v>
      </c>
      <c r="F106" s="74">
        <v>1182.52</v>
      </c>
      <c r="G106" s="75">
        <v>-0.81</v>
      </c>
      <c r="H106" s="75">
        <v>50.82</v>
      </c>
      <c r="I106" s="85" t="s">
        <v>72</v>
      </c>
      <c r="J106" s="85" t="s">
        <v>72</v>
      </c>
      <c r="K106" s="99" t="s">
        <v>379</v>
      </c>
      <c r="L106" s="99" t="s">
        <v>380</v>
      </c>
      <c r="M106" s="85" t="s">
        <v>75</v>
      </c>
      <c r="N106" s="85" t="s">
        <v>75</v>
      </c>
      <c r="O106" s="67">
        <v>26</v>
      </c>
      <c r="P106" s="67">
        <f>_xlfn.XLOOKUP(O106,'ARX IDs'!B$3:B$47,'ARX IDs'!C$3:C$47,"")</f>
        <v>17</v>
      </c>
      <c r="Q106" s="67">
        <f t="shared" si="13"/>
        <v>26</v>
      </c>
      <c r="R106" s="67">
        <v>15</v>
      </c>
      <c r="S106" s="84">
        <f t="shared" si="17"/>
        <v>2615</v>
      </c>
      <c r="T106" s="80">
        <v>16</v>
      </c>
      <c r="U106" s="84">
        <f t="shared" si="12"/>
        <v>2616</v>
      </c>
      <c r="V106" s="67">
        <f>IF(ISBLANK(X106), "", _xlfn.XLOOKUP(X106,'SNAP2 IDs'!C$3:C$15,'SNAP2 IDs'!B$3:B$15,""))</f>
        <v>6</v>
      </c>
      <c r="W106" s="67">
        <f>_xlfn.XLOOKUP($V106, 'SNAP2 IDs'!$B$3:$B$15,'SNAP2 IDs'!D$3:D$15, "Lookup err")</f>
        <v>1</v>
      </c>
      <c r="X106" s="67">
        <v>6</v>
      </c>
      <c r="Y106" s="67" t="str">
        <f>_xlfn.XLOOKUP($V106, 'SNAP2 IDs'!$B$3:$B$15,'SNAP2 IDs'!E$3:E$15, "Lookup err")</f>
        <v>02:00:c2:4f:e4:75</v>
      </c>
      <c r="Z106" s="67" t="str">
        <f>_xlfn.XLOOKUP($V106, 'SNAP2 IDs'!$B$3:$B$15,'SNAP2 IDs'!F$3:F$15, "Lookup err")</f>
        <v>snap06.sas.pvt</v>
      </c>
      <c r="AA106" s="67">
        <v>1</v>
      </c>
      <c r="AB106" s="67">
        <v>0</v>
      </c>
      <c r="AC106" s="67">
        <v>1</v>
      </c>
      <c r="AD106" s="67">
        <f t="shared" si="14"/>
        <v>34</v>
      </c>
      <c r="AE106" s="67">
        <f t="shared" si="15"/>
        <v>35</v>
      </c>
      <c r="AF106" s="67">
        <f t="shared" si="16"/>
        <v>177</v>
      </c>
      <c r="AG106" s="76" t="s">
        <v>343</v>
      </c>
    </row>
    <row r="107" spans="1:33" s="45" customFormat="1" ht="15.95" customHeight="1">
      <c r="A107" s="90"/>
      <c r="B107" s="87" t="s">
        <v>381</v>
      </c>
      <c r="C107" s="74" t="s">
        <v>71</v>
      </c>
      <c r="D107" s="74">
        <v>37.240194670000001</v>
      </c>
      <c r="E107" s="74">
        <v>-118.28163367000001</v>
      </c>
      <c r="F107" s="74">
        <v>1182.6400000000001</v>
      </c>
      <c r="G107" s="75">
        <v>2.93</v>
      </c>
      <c r="H107" s="75">
        <v>46.32</v>
      </c>
      <c r="I107" s="85" t="s">
        <v>72</v>
      </c>
      <c r="J107" s="85" t="s">
        <v>72</v>
      </c>
      <c r="K107" s="99" t="s">
        <v>382</v>
      </c>
      <c r="L107" s="99" t="s">
        <v>383</v>
      </c>
      <c r="M107" s="85" t="s">
        <v>75</v>
      </c>
      <c r="N107" s="85" t="s">
        <v>75</v>
      </c>
      <c r="O107" s="67">
        <v>27</v>
      </c>
      <c r="P107" s="67">
        <f>_xlfn.XLOOKUP(O107,'ARX IDs'!B$3:B$47,'ARX IDs'!C$3:C$47,"")</f>
        <v>21</v>
      </c>
      <c r="Q107" s="67">
        <f t="shared" si="13"/>
        <v>27</v>
      </c>
      <c r="R107" s="67">
        <v>1</v>
      </c>
      <c r="S107" s="84">
        <f t="shared" si="17"/>
        <v>2701</v>
      </c>
      <c r="T107" s="80">
        <v>2</v>
      </c>
      <c r="U107" s="84">
        <f t="shared" si="12"/>
        <v>2702</v>
      </c>
      <c r="V107" s="67">
        <f>IF(ISBLANK(X107), "", _xlfn.XLOOKUP(X107,'SNAP2 IDs'!C$3:C$15,'SNAP2 IDs'!B$3:B$15,""))</f>
        <v>6</v>
      </c>
      <c r="W107" s="67">
        <f>_xlfn.XLOOKUP($V107, 'SNAP2 IDs'!$B$3:$B$15,'SNAP2 IDs'!D$3:D$15, "Lookup err")</f>
        <v>1</v>
      </c>
      <c r="X107" s="67">
        <v>6</v>
      </c>
      <c r="Y107" s="67" t="str">
        <f>_xlfn.XLOOKUP($V107, 'SNAP2 IDs'!$B$3:$B$15,'SNAP2 IDs'!E$3:E$15, "Lookup err")</f>
        <v>02:00:c2:4f:e4:75</v>
      </c>
      <c r="Z107" s="67" t="str">
        <f>_xlfn.XLOOKUP($V107, 'SNAP2 IDs'!$B$3:$B$15,'SNAP2 IDs'!F$3:F$15, "Lookup err")</f>
        <v>snap06.sas.pvt</v>
      </c>
      <c r="AA107" s="67">
        <v>1</v>
      </c>
      <c r="AB107" s="67">
        <v>2</v>
      </c>
      <c r="AC107" s="67">
        <v>3</v>
      </c>
      <c r="AD107" s="67">
        <f t="shared" si="14"/>
        <v>32</v>
      </c>
      <c r="AE107" s="67">
        <f t="shared" si="15"/>
        <v>33</v>
      </c>
      <c r="AF107" s="67">
        <f t="shared" si="16"/>
        <v>176</v>
      </c>
      <c r="AG107" s="76" t="s">
        <v>343</v>
      </c>
    </row>
    <row r="108" spans="1:33" s="45" customFormat="1" ht="15.95" customHeight="1">
      <c r="A108" s="90"/>
      <c r="B108" s="87" t="s">
        <v>384</v>
      </c>
      <c r="C108" s="74" t="s">
        <v>71</v>
      </c>
      <c r="D108" s="74">
        <v>37.240182900000001</v>
      </c>
      <c r="E108" s="74">
        <v>-118.28153112</v>
      </c>
      <c r="F108" s="74">
        <v>1182.55</v>
      </c>
      <c r="G108" s="75">
        <v>12.03</v>
      </c>
      <c r="H108" s="75">
        <v>45.02</v>
      </c>
      <c r="I108" s="85" t="s">
        <v>72</v>
      </c>
      <c r="J108" s="85" t="s">
        <v>72</v>
      </c>
      <c r="K108" s="99" t="s">
        <v>385</v>
      </c>
      <c r="L108" s="99" t="s">
        <v>125</v>
      </c>
      <c r="M108" s="85" t="s">
        <v>75</v>
      </c>
      <c r="N108" s="85" t="s">
        <v>75</v>
      </c>
      <c r="O108" s="67">
        <v>27</v>
      </c>
      <c r="P108" s="67">
        <f>_xlfn.XLOOKUP(O108,'ARX IDs'!B$3:B$47,'ARX IDs'!C$3:C$47,"")</f>
        <v>21</v>
      </c>
      <c r="Q108" s="67">
        <f t="shared" si="13"/>
        <v>27</v>
      </c>
      <c r="R108" s="67">
        <v>3</v>
      </c>
      <c r="S108" s="84">
        <f t="shared" si="17"/>
        <v>2703</v>
      </c>
      <c r="T108" s="80">
        <v>4</v>
      </c>
      <c r="U108" s="84">
        <f t="shared" si="12"/>
        <v>2704</v>
      </c>
      <c r="V108" s="67">
        <f>IF(ISBLANK(X108), "", _xlfn.XLOOKUP(X108,'SNAP2 IDs'!C$3:C$15,'SNAP2 IDs'!B$3:B$15,""))</f>
        <v>6</v>
      </c>
      <c r="W108" s="67">
        <f>_xlfn.XLOOKUP($V108, 'SNAP2 IDs'!$B$3:$B$15,'SNAP2 IDs'!D$3:D$15, "Lookup err")</f>
        <v>1</v>
      </c>
      <c r="X108" s="67">
        <v>6</v>
      </c>
      <c r="Y108" s="67" t="str">
        <f>_xlfn.XLOOKUP($V108, 'SNAP2 IDs'!$B$3:$B$15,'SNAP2 IDs'!E$3:E$15, "Lookup err")</f>
        <v>02:00:c2:4f:e4:75</v>
      </c>
      <c r="Z108" s="67" t="str">
        <f>_xlfn.XLOOKUP($V108, 'SNAP2 IDs'!$B$3:$B$15,'SNAP2 IDs'!F$3:F$15, "Lookup err")</f>
        <v>snap06.sas.pvt</v>
      </c>
      <c r="AA108" s="67">
        <v>1</v>
      </c>
      <c r="AB108" s="67">
        <v>4</v>
      </c>
      <c r="AC108" s="67">
        <v>5</v>
      </c>
      <c r="AD108" s="67">
        <f t="shared" si="14"/>
        <v>38</v>
      </c>
      <c r="AE108" s="67">
        <f t="shared" si="15"/>
        <v>39</v>
      </c>
      <c r="AF108" s="67">
        <f t="shared" si="16"/>
        <v>179</v>
      </c>
      <c r="AG108" s="76" t="s">
        <v>343</v>
      </c>
    </row>
    <row r="109" spans="1:33" s="45" customFormat="1" ht="15.95" customHeight="1">
      <c r="A109" s="90"/>
      <c r="B109" s="87" t="s">
        <v>386</v>
      </c>
      <c r="C109" s="74" t="s">
        <v>71</v>
      </c>
      <c r="D109" s="74">
        <v>37.240119649999997</v>
      </c>
      <c r="E109" s="74">
        <v>-118.28152037</v>
      </c>
      <c r="F109" s="74">
        <v>1182.52</v>
      </c>
      <c r="G109" s="75">
        <v>12.98</v>
      </c>
      <c r="H109" s="75">
        <v>38</v>
      </c>
      <c r="I109" s="85" t="s">
        <v>72</v>
      </c>
      <c r="J109" s="85" t="s">
        <v>72</v>
      </c>
      <c r="K109" s="99" t="s">
        <v>387</v>
      </c>
      <c r="L109" s="99" t="s">
        <v>388</v>
      </c>
      <c r="M109" s="85" t="s">
        <v>75</v>
      </c>
      <c r="N109" s="85" t="s">
        <v>75</v>
      </c>
      <c r="O109" s="67">
        <v>27</v>
      </c>
      <c r="P109" s="67">
        <f>_xlfn.XLOOKUP(O109,'ARX IDs'!B$3:B$47,'ARX IDs'!C$3:C$47,"")</f>
        <v>21</v>
      </c>
      <c r="Q109" s="67">
        <f t="shared" si="13"/>
        <v>27</v>
      </c>
      <c r="R109" s="67">
        <v>5</v>
      </c>
      <c r="S109" s="84">
        <f t="shared" si="17"/>
        <v>2705</v>
      </c>
      <c r="T109" s="80">
        <v>6</v>
      </c>
      <c r="U109" s="84">
        <f t="shared" si="12"/>
        <v>2706</v>
      </c>
      <c r="V109" s="67">
        <f>IF(ISBLANK(X109), "", _xlfn.XLOOKUP(X109,'SNAP2 IDs'!C$3:C$15,'SNAP2 IDs'!B$3:B$15,""))</f>
        <v>6</v>
      </c>
      <c r="W109" s="67">
        <f>_xlfn.XLOOKUP($V109, 'SNAP2 IDs'!$B$3:$B$15,'SNAP2 IDs'!D$3:D$15, "Lookup err")</f>
        <v>1</v>
      </c>
      <c r="X109" s="67">
        <v>6</v>
      </c>
      <c r="Y109" s="67" t="str">
        <f>_xlfn.XLOOKUP($V109, 'SNAP2 IDs'!$B$3:$B$15,'SNAP2 IDs'!E$3:E$15, "Lookup err")</f>
        <v>02:00:c2:4f:e4:75</v>
      </c>
      <c r="Z109" s="67" t="str">
        <f>_xlfn.XLOOKUP($V109, 'SNAP2 IDs'!$B$3:$B$15,'SNAP2 IDs'!F$3:F$15, "Lookup err")</f>
        <v>snap06.sas.pvt</v>
      </c>
      <c r="AA109" s="67">
        <v>1</v>
      </c>
      <c r="AB109" s="67">
        <v>6</v>
      </c>
      <c r="AC109" s="67">
        <v>7</v>
      </c>
      <c r="AD109" s="67">
        <f t="shared" si="14"/>
        <v>36</v>
      </c>
      <c r="AE109" s="67">
        <f t="shared" si="15"/>
        <v>37</v>
      </c>
      <c r="AF109" s="67">
        <f t="shared" si="16"/>
        <v>178</v>
      </c>
      <c r="AG109" s="76" t="s">
        <v>343</v>
      </c>
    </row>
    <row r="110" spans="1:33" s="45" customFormat="1" ht="15.95" customHeight="1">
      <c r="A110" s="90"/>
      <c r="B110" s="87" t="s">
        <v>389</v>
      </c>
      <c r="C110" s="74" t="s">
        <v>71</v>
      </c>
      <c r="D110" s="74">
        <v>37.240104160000001</v>
      </c>
      <c r="E110" s="74">
        <v>-118.28160422000001</v>
      </c>
      <c r="F110" s="74">
        <v>1182.54</v>
      </c>
      <c r="G110" s="75">
        <v>5.54</v>
      </c>
      <c r="H110" s="75">
        <v>36.28</v>
      </c>
      <c r="I110" s="86" t="s">
        <v>193</v>
      </c>
      <c r="J110" s="86" t="s">
        <v>193</v>
      </c>
      <c r="K110" s="99"/>
      <c r="L110" s="99"/>
      <c r="M110" s="86" t="s">
        <v>326</v>
      </c>
      <c r="N110" s="85" t="s">
        <v>75</v>
      </c>
      <c r="O110" s="67"/>
      <c r="P110" s="67" t="str">
        <f>_xlfn.XLOOKUP(O110,'ARX IDs'!B$3:B$47,'ARX IDs'!C$3:C$47,"")</f>
        <v/>
      </c>
      <c r="Q110" s="67"/>
      <c r="R110" s="67"/>
      <c r="S110" s="84">
        <f t="shared" si="17"/>
        <v>0</v>
      </c>
      <c r="T110" s="82"/>
      <c r="U110" s="84">
        <f t="shared" si="12"/>
        <v>0</v>
      </c>
      <c r="V110" s="67" t="str">
        <f>IF(ISBLANK(X110), "", _xlfn.XLOOKUP(X110,'SNAP2 IDs'!C$3:C$15,'SNAP2 IDs'!B$3:B$15,""))</f>
        <v/>
      </c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76"/>
    </row>
    <row r="111" spans="1:33" s="45" customFormat="1" ht="15.95" customHeight="1">
      <c r="A111" s="90"/>
      <c r="B111" s="87" t="s">
        <v>390</v>
      </c>
      <c r="C111" s="74" t="s">
        <v>71</v>
      </c>
      <c r="D111" s="74">
        <v>37.240028330000001</v>
      </c>
      <c r="E111" s="74">
        <v>-118.28154359</v>
      </c>
      <c r="F111" s="74">
        <v>1182.6300000000001</v>
      </c>
      <c r="G111" s="75">
        <v>10.92</v>
      </c>
      <c r="H111" s="75">
        <v>27.86</v>
      </c>
      <c r="I111" s="85" t="s">
        <v>72</v>
      </c>
      <c r="J111" s="85" t="s">
        <v>72</v>
      </c>
      <c r="K111" s="99" t="s">
        <v>391</v>
      </c>
      <c r="L111" s="99" t="s">
        <v>392</v>
      </c>
      <c r="M111" s="85" t="s">
        <v>75</v>
      </c>
      <c r="N111" s="85" t="s">
        <v>75</v>
      </c>
      <c r="O111" s="67">
        <v>28</v>
      </c>
      <c r="P111" s="67">
        <f>_xlfn.XLOOKUP(O111,'ARX IDs'!B$3:B$47,'ARX IDs'!C$3:C$47,"")</f>
        <v>18</v>
      </c>
      <c r="Q111" s="67">
        <f t="shared" ref="Q111:Q122" si="18">O111</f>
        <v>28</v>
      </c>
      <c r="R111" s="67">
        <v>15</v>
      </c>
      <c r="S111" s="84">
        <f t="shared" si="17"/>
        <v>2815</v>
      </c>
      <c r="T111" s="80">
        <v>16</v>
      </c>
      <c r="U111" s="84">
        <f t="shared" si="12"/>
        <v>2816</v>
      </c>
      <c r="V111" s="67">
        <f>IF(ISBLANK(X111), "", _xlfn.XLOOKUP(X111,'SNAP2 IDs'!C$3:C$15,'SNAP2 IDs'!B$3:B$15,""))</f>
        <v>8</v>
      </c>
      <c r="W111" s="67">
        <f>_xlfn.XLOOKUP($V111, 'SNAP2 IDs'!$B$3:$B$15,'SNAP2 IDs'!D$3:D$15, "Lookup err")</f>
        <v>2</v>
      </c>
      <c r="X111" s="67">
        <v>7</v>
      </c>
      <c r="Y111" s="67" t="str">
        <f>_xlfn.XLOOKUP($V111, 'SNAP2 IDs'!$B$3:$B$15,'SNAP2 IDs'!E$3:E$15, "Lookup err")</f>
        <v>00:00:d6:de:e4:75</v>
      </c>
      <c r="Z111" s="67" t="str">
        <f>_xlfn.XLOOKUP($V111, 'SNAP2 IDs'!$B$3:$B$15,'SNAP2 IDs'!F$3:F$15, "Lookup err")</f>
        <v>snap07.sas.pvt</v>
      </c>
      <c r="AA111" s="67">
        <v>0</v>
      </c>
      <c r="AB111" s="67">
        <v>8</v>
      </c>
      <c r="AC111" s="67">
        <v>9</v>
      </c>
      <c r="AD111" s="67">
        <f t="shared" ref="AD111:AD122" si="19">_xlfn.BITXOR(AB111,2) + 32*AA111</f>
        <v>10</v>
      </c>
      <c r="AE111" s="67">
        <f t="shared" ref="AE111:AE122" si="20">_xlfn.BITXOR(AC111,2) + 32*AA111</f>
        <v>11</v>
      </c>
      <c r="AF111" s="67">
        <f t="shared" ref="AF111:AF122" si="21">32*(X111-1) + (AD111/2)</f>
        <v>197</v>
      </c>
      <c r="AG111" s="76" t="s">
        <v>343</v>
      </c>
    </row>
    <row r="112" spans="1:33" s="45" customFormat="1" ht="15.95" customHeight="1">
      <c r="A112" s="90"/>
      <c r="B112" s="87" t="s">
        <v>393</v>
      </c>
      <c r="C112" s="74" t="s">
        <v>71</v>
      </c>
      <c r="D112" s="74">
        <v>37.239932090000003</v>
      </c>
      <c r="E112" s="74">
        <v>-118.28155418</v>
      </c>
      <c r="F112" s="74">
        <v>1182.77</v>
      </c>
      <c r="G112" s="75">
        <v>9.98</v>
      </c>
      <c r="H112" s="75">
        <v>17.18</v>
      </c>
      <c r="I112" s="85" t="s">
        <v>72</v>
      </c>
      <c r="J112" s="85" t="s">
        <v>72</v>
      </c>
      <c r="K112" s="99" t="s">
        <v>394</v>
      </c>
      <c r="L112" s="99" t="s">
        <v>395</v>
      </c>
      <c r="M112" s="85" t="s">
        <v>75</v>
      </c>
      <c r="N112" s="85" t="s">
        <v>75</v>
      </c>
      <c r="O112" s="67">
        <v>29</v>
      </c>
      <c r="P112" s="67">
        <f>_xlfn.XLOOKUP(O112,'ARX IDs'!B$3:B$47,'ARX IDs'!C$3:C$47,"")</f>
        <v>36</v>
      </c>
      <c r="Q112" s="67">
        <f t="shared" si="18"/>
        <v>29</v>
      </c>
      <c r="R112" s="67">
        <v>1</v>
      </c>
      <c r="S112" s="84">
        <f t="shared" si="17"/>
        <v>2901</v>
      </c>
      <c r="T112" s="80">
        <v>2</v>
      </c>
      <c r="U112" s="84">
        <f t="shared" si="12"/>
        <v>2902</v>
      </c>
      <c r="V112" s="67">
        <f>IF(ISBLANK(X112), "", _xlfn.XLOOKUP(X112,'SNAP2 IDs'!C$3:C$15,'SNAP2 IDs'!B$3:B$15,""))</f>
        <v>8</v>
      </c>
      <c r="W112" s="67">
        <f>_xlfn.XLOOKUP($V112, 'SNAP2 IDs'!$B$3:$B$15,'SNAP2 IDs'!D$3:D$15, "Lookup err")</f>
        <v>2</v>
      </c>
      <c r="X112" s="67">
        <v>7</v>
      </c>
      <c r="Y112" s="67" t="str">
        <f>_xlfn.XLOOKUP($V112, 'SNAP2 IDs'!$B$3:$B$15,'SNAP2 IDs'!E$3:E$15, "Lookup err")</f>
        <v>00:00:d6:de:e4:75</v>
      </c>
      <c r="Z112" s="67" t="str">
        <f>_xlfn.XLOOKUP($V112, 'SNAP2 IDs'!$B$3:$B$15,'SNAP2 IDs'!F$3:F$15, "Lookup err")</f>
        <v>snap07.sas.pvt</v>
      </c>
      <c r="AA112" s="67">
        <v>0</v>
      </c>
      <c r="AB112" s="67">
        <v>10</v>
      </c>
      <c r="AC112" s="67">
        <v>11</v>
      </c>
      <c r="AD112" s="67">
        <f t="shared" si="19"/>
        <v>8</v>
      </c>
      <c r="AE112" s="67">
        <f t="shared" si="20"/>
        <v>9</v>
      </c>
      <c r="AF112" s="67">
        <f t="shared" si="21"/>
        <v>196</v>
      </c>
      <c r="AG112" s="76" t="s">
        <v>343</v>
      </c>
    </row>
    <row r="113" spans="1:33" s="45" customFormat="1" ht="15.95" customHeight="1">
      <c r="A113" s="90"/>
      <c r="B113" s="87" t="s">
        <v>396</v>
      </c>
      <c r="C113" s="74" t="s">
        <v>71</v>
      </c>
      <c r="D113" s="74">
        <v>37.239918320000001</v>
      </c>
      <c r="E113" s="74">
        <v>-118.28163447999999</v>
      </c>
      <c r="F113" s="74">
        <v>1182.81</v>
      </c>
      <c r="G113" s="75">
        <v>2.86</v>
      </c>
      <c r="H113" s="75">
        <v>15.65</v>
      </c>
      <c r="I113" s="85" t="s">
        <v>72</v>
      </c>
      <c r="J113" s="85" t="s">
        <v>72</v>
      </c>
      <c r="K113" s="99" t="s">
        <v>397</v>
      </c>
      <c r="L113" s="99" t="s">
        <v>398</v>
      </c>
      <c r="M113" s="85" t="s">
        <v>75</v>
      </c>
      <c r="N113" s="85" t="s">
        <v>75</v>
      </c>
      <c r="O113" s="67">
        <v>29</v>
      </c>
      <c r="P113" s="67">
        <f>_xlfn.XLOOKUP(O113,'ARX IDs'!B$3:B$47,'ARX IDs'!C$3:C$47,"")</f>
        <v>36</v>
      </c>
      <c r="Q113" s="67">
        <f t="shared" si="18"/>
        <v>29</v>
      </c>
      <c r="R113" s="67">
        <v>3</v>
      </c>
      <c r="S113" s="84">
        <f t="shared" si="17"/>
        <v>2903</v>
      </c>
      <c r="T113" s="80">
        <v>4</v>
      </c>
      <c r="U113" s="84">
        <f t="shared" si="12"/>
        <v>2904</v>
      </c>
      <c r="V113" s="67">
        <f>IF(ISBLANK(X113), "", _xlfn.XLOOKUP(X113,'SNAP2 IDs'!C$3:C$15,'SNAP2 IDs'!B$3:B$15,""))</f>
        <v>8</v>
      </c>
      <c r="W113" s="67">
        <f>_xlfn.XLOOKUP($V113, 'SNAP2 IDs'!$B$3:$B$15,'SNAP2 IDs'!D$3:D$15, "Lookup err")</f>
        <v>2</v>
      </c>
      <c r="X113" s="67">
        <v>7</v>
      </c>
      <c r="Y113" s="67" t="str">
        <f>_xlfn.XLOOKUP($V113, 'SNAP2 IDs'!$B$3:$B$15,'SNAP2 IDs'!E$3:E$15, "Lookup err")</f>
        <v>00:00:d6:de:e4:75</v>
      </c>
      <c r="Z113" s="67" t="str">
        <f>_xlfn.XLOOKUP($V113, 'SNAP2 IDs'!$B$3:$B$15,'SNAP2 IDs'!F$3:F$15, "Lookup err")</f>
        <v>snap07.sas.pvt</v>
      </c>
      <c r="AA113" s="67">
        <v>0</v>
      </c>
      <c r="AB113" s="67">
        <v>12</v>
      </c>
      <c r="AC113" s="67">
        <v>13</v>
      </c>
      <c r="AD113" s="67">
        <f t="shared" si="19"/>
        <v>14</v>
      </c>
      <c r="AE113" s="67">
        <f t="shared" si="20"/>
        <v>15</v>
      </c>
      <c r="AF113" s="67">
        <f t="shared" si="21"/>
        <v>199</v>
      </c>
      <c r="AG113" s="76" t="s">
        <v>343</v>
      </c>
    </row>
    <row r="114" spans="1:33" s="45" customFormat="1" ht="15.95" customHeight="1">
      <c r="A114" s="90"/>
      <c r="B114" s="87" t="s">
        <v>399</v>
      </c>
      <c r="C114" s="74" t="s">
        <v>71</v>
      </c>
      <c r="D114" s="74">
        <v>37.239888829999998</v>
      </c>
      <c r="E114" s="74">
        <v>-118.28167658</v>
      </c>
      <c r="F114" s="74">
        <v>1182.8599999999999</v>
      </c>
      <c r="G114" s="75">
        <v>-0.88</v>
      </c>
      <c r="H114" s="75">
        <v>12.38</v>
      </c>
      <c r="I114" s="85" t="s">
        <v>72</v>
      </c>
      <c r="J114" s="85" t="s">
        <v>72</v>
      </c>
      <c r="K114" s="99" t="s">
        <v>400</v>
      </c>
      <c r="L114" s="99" t="s">
        <v>401</v>
      </c>
      <c r="M114" s="85" t="s">
        <v>75</v>
      </c>
      <c r="N114" s="85" t="s">
        <v>75</v>
      </c>
      <c r="O114" s="67">
        <v>29</v>
      </c>
      <c r="P114" s="67">
        <f>_xlfn.XLOOKUP(O114,'ARX IDs'!B$3:B$47,'ARX IDs'!C$3:C$47,"")</f>
        <v>36</v>
      </c>
      <c r="Q114" s="67">
        <f t="shared" si="18"/>
        <v>29</v>
      </c>
      <c r="R114" s="67">
        <v>5</v>
      </c>
      <c r="S114" s="84">
        <f t="shared" si="17"/>
        <v>2905</v>
      </c>
      <c r="T114" s="80">
        <v>6</v>
      </c>
      <c r="U114" s="84">
        <f t="shared" si="12"/>
        <v>2906</v>
      </c>
      <c r="V114" s="67">
        <f>IF(ISBLANK(X114), "", _xlfn.XLOOKUP(X114,'SNAP2 IDs'!C$3:C$15,'SNAP2 IDs'!B$3:B$15,""))</f>
        <v>8</v>
      </c>
      <c r="W114" s="67">
        <f>_xlfn.XLOOKUP($V114, 'SNAP2 IDs'!$B$3:$B$15,'SNAP2 IDs'!D$3:D$15, "Lookup err")</f>
        <v>2</v>
      </c>
      <c r="X114" s="67">
        <v>7</v>
      </c>
      <c r="Y114" s="67" t="str">
        <f>_xlfn.XLOOKUP($V114, 'SNAP2 IDs'!$B$3:$B$15,'SNAP2 IDs'!E$3:E$15, "Lookup err")</f>
        <v>00:00:d6:de:e4:75</v>
      </c>
      <c r="Z114" s="67" t="str">
        <f>_xlfn.XLOOKUP($V114, 'SNAP2 IDs'!$B$3:$B$15,'SNAP2 IDs'!F$3:F$15, "Lookup err")</f>
        <v>snap07.sas.pvt</v>
      </c>
      <c r="AA114" s="67">
        <v>0</v>
      </c>
      <c r="AB114" s="67">
        <v>14</v>
      </c>
      <c r="AC114" s="67">
        <v>15</v>
      </c>
      <c r="AD114" s="67">
        <f t="shared" si="19"/>
        <v>12</v>
      </c>
      <c r="AE114" s="67">
        <f t="shared" si="20"/>
        <v>13</v>
      </c>
      <c r="AF114" s="67">
        <f t="shared" si="21"/>
        <v>198</v>
      </c>
      <c r="AG114" s="76" t="s">
        <v>343</v>
      </c>
    </row>
    <row r="115" spans="1:33" s="45" customFormat="1" ht="15.95" customHeight="1">
      <c r="A115" s="90"/>
      <c r="B115" s="87" t="s">
        <v>402</v>
      </c>
      <c r="C115" s="74" t="s">
        <v>71</v>
      </c>
      <c r="D115" s="74">
        <v>37.239887119999999</v>
      </c>
      <c r="E115" s="74">
        <v>-118.28154042</v>
      </c>
      <c r="F115" s="74">
        <v>1182.8900000000001</v>
      </c>
      <c r="G115" s="75">
        <v>11.2</v>
      </c>
      <c r="H115" s="75">
        <v>12.19</v>
      </c>
      <c r="I115" s="85" t="s">
        <v>72</v>
      </c>
      <c r="J115" s="85" t="s">
        <v>72</v>
      </c>
      <c r="K115" s="99" t="s">
        <v>403</v>
      </c>
      <c r="L115" s="99" t="s">
        <v>404</v>
      </c>
      <c r="M115" s="85" t="s">
        <v>75</v>
      </c>
      <c r="N115" s="85" t="s">
        <v>75</v>
      </c>
      <c r="O115" s="67">
        <v>29</v>
      </c>
      <c r="P115" s="67">
        <f>_xlfn.XLOOKUP(O115,'ARX IDs'!B$3:B$47,'ARX IDs'!C$3:C$47,"")</f>
        <v>36</v>
      </c>
      <c r="Q115" s="67">
        <f t="shared" si="18"/>
        <v>29</v>
      </c>
      <c r="R115" s="67">
        <v>7</v>
      </c>
      <c r="S115" s="84">
        <f t="shared" si="17"/>
        <v>2907</v>
      </c>
      <c r="T115" s="80">
        <v>8</v>
      </c>
      <c r="U115" s="84">
        <f t="shared" si="12"/>
        <v>2908</v>
      </c>
      <c r="V115" s="67">
        <f>IF(ISBLANK(X115), "", _xlfn.XLOOKUP(X115,'SNAP2 IDs'!C$3:C$15,'SNAP2 IDs'!B$3:B$15,""))</f>
        <v>8</v>
      </c>
      <c r="W115" s="67">
        <f>_xlfn.XLOOKUP($V115, 'SNAP2 IDs'!$B$3:$B$15,'SNAP2 IDs'!D$3:D$15, "Lookup err")</f>
        <v>2</v>
      </c>
      <c r="X115" s="67">
        <v>7</v>
      </c>
      <c r="Y115" s="67" t="str">
        <f>_xlfn.XLOOKUP($V115, 'SNAP2 IDs'!$B$3:$B$15,'SNAP2 IDs'!E$3:E$15, "Lookup err")</f>
        <v>00:00:d6:de:e4:75</v>
      </c>
      <c r="Z115" s="67" t="str">
        <f>_xlfn.XLOOKUP($V115, 'SNAP2 IDs'!$B$3:$B$15,'SNAP2 IDs'!F$3:F$15, "Lookup err")</f>
        <v>snap07.sas.pvt</v>
      </c>
      <c r="AA115" s="67">
        <v>0</v>
      </c>
      <c r="AB115" s="67">
        <v>16</v>
      </c>
      <c r="AC115" s="67">
        <v>17</v>
      </c>
      <c r="AD115" s="67">
        <f t="shared" si="19"/>
        <v>18</v>
      </c>
      <c r="AE115" s="67">
        <f t="shared" si="20"/>
        <v>19</v>
      </c>
      <c r="AF115" s="67">
        <f t="shared" si="21"/>
        <v>201</v>
      </c>
      <c r="AG115" s="76" t="s">
        <v>343</v>
      </c>
    </row>
    <row r="116" spans="1:33" s="45" customFormat="1" ht="15.95" customHeight="1">
      <c r="A116" s="90"/>
      <c r="B116" s="87" t="s">
        <v>405</v>
      </c>
      <c r="C116" s="74" t="s">
        <v>71</v>
      </c>
      <c r="D116" s="74">
        <v>37.239792479999998</v>
      </c>
      <c r="E116" s="74">
        <v>-118.28160004999999</v>
      </c>
      <c r="F116" s="74">
        <v>1183.07</v>
      </c>
      <c r="G116" s="75">
        <v>5.91</v>
      </c>
      <c r="H116" s="75">
        <v>1.69</v>
      </c>
      <c r="I116" s="85" t="s">
        <v>72</v>
      </c>
      <c r="J116" s="85" t="s">
        <v>72</v>
      </c>
      <c r="K116" s="99" t="s">
        <v>406</v>
      </c>
      <c r="L116" s="99" t="s">
        <v>407</v>
      </c>
      <c r="M116" s="85" t="s">
        <v>75</v>
      </c>
      <c r="N116" s="85" t="s">
        <v>75</v>
      </c>
      <c r="O116" s="67">
        <v>29</v>
      </c>
      <c r="P116" s="67">
        <f>_xlfn.XLOOKUP(O116,'ARX IDs'!B$3:B$47,'ARX IDs'!C$3:C$47,"")</f>
        <v>36</v>
      </c>
      <c r="Q116" s="67">
        <f t="shared" si="18"/>
        <v>29</v>
      </c>
      <c r="R116" s="67">
        <v>9</v>
      </c>
      <c r="S116" s="84">
        <f t="shared" si="17"/>
        <v>2909</v>
      </c>
      <c r="T116" s="80">
        <v>10</v>
      </c>
      <c r="U116" s="84">
        <f t="shared" si="12"/>
        <v>2910</v>
      </c>
      <c r="V116" s="67">
        <f>IF(ISBLANK(X116), "", _xlfn.XLOOKUP(X116,'SNAP2 IDs'!C$3:C$15,'SNAP2 IDs'!B$3:B$15,""))</f>
        <v>8</v>
      </c>
      <c r="W116" s="67">
        <f>_xlfn.XLOOKUP($V116, 'SNAP2 IDs'!$B$3:$B$15,'SNAP2 IDs'!D$3:D$15, "Lookup err")</f>
        <v>2</v>
      </c>
      <c r="X116" s="67">
        <v>7</v>
      </c>
      <c r="Y116" s="67" t="str">
        <f>_xlfn.XLOOKUP($V116, 'SNAP2 IDs'!$B$3:$B$15,'SNAP2 IDs'!E$3:E$15, "Lookup err")</f>
        <v>00:00:d6:de:e4:75</v>
      </c>
      <c r="Z116" s="67" t="str">
        <f>_xlfn.XLOOKUP($V116, 'SNAP2 IDs'!$B$3:$B$15,'SNAP2 IDs'!F$3:F$15, "Lookup err")</f>
        <v>snap07.sas.pvt</v>
      </c>
      <c r="AA116" s="67">
        <v>0</v>
      </c>
      <c r="AB116" s="67">
        <v>18</v>
      </c>
      <c r="AC116" s="67">
        <v>19</v>
      </c>
      <c r="AD116" s="67">
        <f t="shared" si="19"/>
        <v>16</v>
      </c>
      <c r="AE116" s="67">
        <f t="shared" si="20"/>
        <v>17</v>
      </c>
      <c r="AF116" s="67">
        <f t="shared" si="21"/>
        <v>200</v>
      </c>
      <c r="AG116" s="76" t="s">
        <v>343</v>
      </c>
    </row>
    <row r="117" spans="1:33" s="45" customFormat="1" ht="15.95" customHeight="1">
      <c r="A117" s="90"/>
      <c r="B117" s="87" t="s">
        <v>408</v>
      </c>
      <c r="C117" s="74" t="s">
        <v>71</v>
      </c>
      <c r="D117" s="74">
        <v>37.239751009999999</v>
      </c>
      <c r="E117" s="74">
        <v>-118.28166363</v>
      </c>
      <c r="F117" s="74">
        <v>1183.1300000000001</v>
      </c>
      <c r="G117" s="75">
        <v>0.27</v>
      </c>
      <c r="H117" s="75">
        <v>-2.91</v>
      </c>
      <c r="I117" s="85" t="s">
        <v>72</v>
      </c>
      <c r="J117" s="85" t="s">
        <v>72</v>
      </c>
      <c r="K117" s="99" t="s">
        <v>101</v>
      </c>
      <c r="L117" s="99" t="s">
        <v>409</v>
      </c>
      <c r="M117" s="85" t="s">
        <v>75</v>
      </c>
      <c r="N117" s="85" t="s">
        <v>75</v>
      </c>
      <c r="O117" s="67">
        <v>29</v>
      </c>
      <c r="P117" s="67">
        <f>_xlfn.XLOOKUP(O117,'ARX IDs'!B$3:B$47,'ARX IDs'!C$3:C$47,"")</f>
        <v>36</v>
      </c>
      <c r="Q117" s="67">
        <f t="shared" si="18"/>
        <v>29</v>
      </c>
      <c r="R117" s="67">
        <v>11</v>
      </c>
      <c r="S117" s="84">
        <f t="shared" si="17"/>
        <v>2911</v>
      </c>
      <c r="T117" s="80">
        <v>12</v>
      </c>
      <c r="U117" s="84">
        <f t="shared" si="12"/>
        <v>2912</v>
      </c>
      <c r="V117" s="67">
        <f>IF(ISBLANK(X117), "", _xlfn.XLOOKUP(X117,'SNAP2 IDs'!C$3:C$15,'SNAP2 IDs'!B$3:B$15,""))</f>
        <v>8</v>
      </c>
      <c r="W117" s="67">
        <f>_xlfn.XLOOKUP($V117, 'SNAP2 IDs'!$B$3:$B$15,'SNAP2 IDs'!D$3:D$15, "Lookup err")</f>
        <v>2</v>
      </c>
      <c r="X117" s="67">
        <v>7</v>
      </c>
      <c r="Y117" s="67" t="str">
        <f>_xlfn.XLOOKUP($V117, 'SNAP2 IDs'!$B$3:$B$15,'SNAP2 IDs'!E$3:E$15, "Lookup err")</f>
        <v>00:00:d6:de:e4:75</v>
      </c>
      <c r="Z117" s="67" t="str">
        <f>_xlfn.XLOOKUP($V117, 'SNAP2 IDs'!$B$3:$B$15,'SNAP2 IDs'!F$3:F$15, "Lookup err")</f>
        <v>snap07.sas.pvt</v>
      </c>
      <c r="AA117" s="67">
        <v>0</v>
      </c>
      <c r="AB117" s="67">
        <v>20</v>
      </c>
      <c r="AC117" s="67">
        <v>21</v>
      </c>
      <c r="AD117" s="67">
        <f t="shared" si="19"/>
        <v>22</v>
      </c>
      <c r="AE117" s="67">
        <f t="shared" si="20"/>
        <v>23</v>
      </c>
      <c r="AF117" s="67">
        <f t="shared" si="21"/>
        <v>203</v>
      </c>
      <c r="AG117" s="76" t="s">
        <v>343</v>
      </c>
    </row>
    <row r="118" spans="1:33" s="45" customFormat="1" ht="15.95" customHeight="1">
      <c r="A118" s="90"/>
      <c r="B118" s="87" t="s">
        <v>410</v>
      </c>
      <c r="C118" s="74" t="s">
        <v>71</v>
      </c>
      <c r="D118" s="74">
        <v>37.23972758</v>
      </c>
      <c r="E118" s="74">
        <v>-118.28161482</v>
      </c>
      <c r="F118" s="74">
        <v>1183.22</v>
      </c>
      <c r="G118" s="75">
        <v>4.5999999999999996</v>
      </c>
      <c r="H118" s="75">
        <v>-5.51</v>
      </c>
      <c r="I118" s="85" t="s">
        <v>72</v>
      </c>
      <c r="J118" s="85" t="s">
        <v>72</v>
      </c>
      <c r="K118" s="99" t="s">
        <v>411</v>
      </c>
      <c r="L118" s="99" t="s">
        <v>412</v>
      </c>
      <c r="M118" s="85" t="s">
        <v>75</v>
      </c>
      <c r="N118" s="85" t="s">
        <v>75</v>
      </c>
      <c r="O118" s="67">
        <v>29</v>
      </c>
      <c r="P118" s="67">
        <f>_xlfn.XLOOKUP(O118,'ARX IDs'!B$3:B$47,'ARX IDs'!C$3:C$47,"")</f>
        <v>36</v>
      </c>
      <c r="Q118" s="67">
        <f t="shared" si="18"/>
        <v>29</v>
      </c>
      <c r="R118" s="67">
        <v>13</v>
      </c>
      <c r="S118" s="84">
        <f t="shared" si="17"/>
        <v>2913</v>
      </c>
      <c r="T118" s="80">
        <v>14</v>
      </c>
      <c r="U118" s="84">
        <f t="shared" si="12"/>
        <v>2914</v>
      </c>
      <c r="V118" s="67">
        <f>IF(ISBLANK(X118), "", _xlfn.XLOOKUP(X118,'SNAP2 IDs'!C$3:C$15,'SNAP2 IDs'!B$3:B$15,""))</f>
        <v>8</v>
      </c>
      <c r="W118" s="67">
        <f>_xlfn.XLOOKUP($V118, 'SNAP2 IDs'!$B$3:$B$15,'SNAP2 IDs'!D$3:D$15, "Lookup err")</f>
        <v>2</v>
      </c>
      <c r="X118" s="67">
        <v>7</v>
      </c>
      <c r="Y118" s="67" t="str">
        <f>_xlfn.XLOOKUP($V118, 'SNAP2 IDs'!$B$3:$B$15,'SNAP2 IDs'!E$3:E$15, "Lookup err")</f>
        <v>00:00:d6:de:e4:75</v>
      </c>
      <c r="Z118" s="67" t="str">
        <f>_xlfn.XLOOKUP($V118, 'SNAP2 IDs'!$B$3:$B$15,'SNAP2 IDs'!F$3:F$15, "Lookup err")</f>
        <v>snap07.sas.pvt</v>
      </c>
      <c r="AA118" s="67">
        <v>0</v>
      </c>
      <c r="AB118" s="67">
        <v>22</v>
      </c>
      <c r="AC118" s="67">
        <v>23</v>
      </c>
      <c r="AD118" s="67">
        <f t="shared" si="19"/>
        <v>20</v>
      </c>
      <c r="AE118" s="67">
        <f t="shared" si="20"/>
        <v>21</v>
      </c>
      <c r="AF118" s="67">
        <f t="shared" si="21"/>
        <v>202</v>
      </c>
      <c r="AG118" s="76" t="s">
        <v>343</v>
      </c>
    </row>
    <row r="119" spans="1:33" s="45" customFormat="1" ht="15.95" customHeight="1">
      <c r="A119" s="90"/>
      <c r="B119" s="87" t="s">
        <v>413</v>
      </c>
      <c r="C119" s="74" t="s">
        <v>71</v>
      </c>
      <c r="D119" s="74">
        <v>37.239702270000002</v>
      </c>
      <c r="E119" s="74">
        <v>-118.28167507000001</v>
      </c>
      <c r="F119" s="74">
        <v>1183.1500000000001</v>
      </c>
      <c r="G119" s="75">
        <v>-0.74</v>
      </c>
      <c r="H119" s="75">
        <v>-8.32</v>
      </c>
      <c r="I119" s="85" t="s">
        <v>72</v>
      </c>
      <c r="J119" s="85" t="s">
        <v>72</v>
      </c>
      <c r="K119" s="99" t="s">
        <v>414</v>
      </c>
      <c r="L119" s="99" t="s">
        <v>415</v>
      </c>
      <c r="M119" s="85" t="s">
        <v>75</v>
      </c>
      <c r="N119" s="85" t="s">
        <v>75</v>
      </c>
      <c r="O119" s="67">
        <v>29</v>
      </c>
      <c r="P119" s="67">
        <f>_xlfn.XLOOKUP(O119,'ARX IDs'!B$3:B$47,'ARX IDs'!C$3:C$47,"")</f>
        <v>36</v>
      </c>
      <c r="Q119" s="67">
        <f t="shared" si="18"/>
        <v>29</v>
      </c>
      <c r="R119" s="67">
        <v>15</v>
      </c>
      <c r="S119" s="84">
        <f t="shared" si="17"/>
        <v>2915</v>
      </c>
      <c r="T119" s="80">
        <v>16</v>
      </c>
      <c r="U119" s="84">
        <f t="shared" si="12"/>
        <v>2916</v>
      </c>
      <c r="V119" s="67">
        <f>IF(ISBLANK(X119), "", _xlfn.XLOOKUP(X119,'SNAP2 IDs'!C$3:C$15,'SNAP2 IDs'!B$3:B$15,""))</f>
        <v>8</v>
      </c>
      <c r="W119" s="67">
        <f>_xlfn.XLOOKUP($V119, 'SNAP2 IDs'!$B$3:$B$15,'SNAP2 IDs'!D$3:D$15, "Lookup err")</f>
        <v>2</v>
      </c>
      <c r="X119" s="67">
        <v>7</v>
      </c>
      <c r="Y119" s="67" t="str">
        <f>_xlfn.XLOOKUP($V119, 'SNAP2 IDs'!$B$3:$B$15,'SNAP2 IDs'!E$3:E$15, "Lookup err")</f>
        <v>00:00:d6:de:e4:75</v>
      </c>
      <c r="Z119" s="67" t="str">
        <f>_xlfn.XLOOKUP($V119, 'SNAP2 IDs'!$B$3:$B$15,'SNAP2 IDs'!F$3:F$15, "Lookup err")</f>
        <v>snap07.sas.pvt</v>
      </c>
      <c r="AA119" s="67">
        <v>0</v>
      </c>
      <c r="AB119" s="67">
        <v>24</v>
      </c>
      <c r="AC119" s="67">
        <v>25</v>
      </c>
      <c r="AD119" s="67">
        <f t="shared" si="19"/>
        <v>26</v>
      </c>
      <c r="AE119" s="67">
        <f t="shared" si="20"/>
        <v>27</v>
      </c>
      <c r="AF119" s="67">
        <f t="shared" si="21"/>
        <v>205</v>
      </c>
      <c r="AG119" s="76" t="s">
        <v>343</v>
      </c>
    </row>
    <row r="120" spans="1:33" s="45" customFormat="1" ht="15.95" customHeight="1">
      <c r="A120" s="90"/>
      <c r="B120" s="87" t="s">
        <v>416</v>
      </c>
      <c r="C120" s="74" t="s">
        <v>71</v>
      </c>
      <c r="D120" s="74">
        <v>37.239675210000001</v>
      </c>
      <c r="E120" s="74">
        <v>-118.28162071</v>
      </c>
      <c r="F120" s="74">
        <v>1183.17</v>
      </c>
      <c r="G120" s="75">
        <v>4.08</v>
      </c>
      <c r="H120" s="75">
        <v>-11.33</v>
      </c>
      <c r="I120" s="85" t="s">
        <v>72</v>
      </c>
      <c r="J120" s="85" t="s">
        <v>72</v>
      </c>
      <c r="K120" s="99" t="s">
        <v>417</v>
      </c>
      <c r="L120" s="99" t="s">
        <v>418</v>
      </c>
      <c r="M120" s="85" t="s">
        <v>75</v>
      </c>
      <c r="N120" s="85" t="s">
        <v>75</v>
      </c>
      <c r="O120" s="67">
        <v>30</v>
      </c>
      <c r="P120" s="67">
        <f>_xlfn.XLOOKUP(O120,'ARX IDs'!B$3:B$47,'ARX IDs'!C$3:C$47,"")</f>
        <v>22</v>
      </c>
      <c r="Q120" s="67">
        <f t="shared" si="18"/>
        <v>30</v>
      </c>
      <c r="R120" s="67">
        <v>1</v>
      </c>
      <c r="S120" s="84">
        <f t="shared" si="17"/>
        <v>3001</v>
      </c>
      <c r="T120" s="80">
        <v>2</v>
      </c>
      <c r="U120" s="84">
        <f t="shared" si="12"/>
        <v>3002</v>
      </c>
      <c r="V120" s="67">
        <f>IF(ISBLANK(X120), "", _xlfn.XLOOKUP(X120,'SNAP2 IDs'!C$3:C$15,'SNAP2 IDs'!B$3:B$15,""))</f>
        <v>8</v>
      </c>
      <c r="W120" s="67">
        <f>_xlfn.XLOOKUP($V120, 'SNAP2 IDs'!$B$3:$B$15,'SNAP2 IDs'!D$3:D$15, "Lookup err")</f>
        <v>2</v>
      </c>
      <c r="X120" s="67">
        <v>7</v>
      </c>
      <c r="Y120" s="67" t="str">
        <f>_xlfn.XLOOKUP($V120, 'SNAP2 IDs'!$B$3:$B$15,'SNAP2 IDs'!E$3:E$15, "Lookup err")</f>
        <v>00:00:d6:de:e4:75</v>
      </c>
      <c r="Z120" s="67" t="str">
        <f>_xlfn.XLOOKUP($V120, 'SNAP2 IDs'!$B$3:$B$15,'SNAP2 IDs'!F$3:F$15, "Lookup err")</f>
        <v>snap07.sas.pvt</v>
      </c>
      <c r="AA120" s="67">
        <v>0</v>
      </c>
      <c r="AB120" s="67">
        <v>26</v>
      </c>
      <c r="AC120" s="67">
        <v>27</v>
      </c>
      <c r="AD120" s="67">
        <f t="shared" si="19"/>
        <v>24</v>
      </c>
      <c r="AE120" s="67">
        <f t="shared" si="20"/>
        <v>25</v>
      </c>
      <c r="AF120" s="67">
        <f t="shared" si="21"/>
        <v>204</v>
      </c>
      <c r="AG120" s="76" t="s">
        <v>343</v>
      </c>
    </row>
    <row r="121" spans="1:33" s="45" customFormat="1" ht="15.95" customHeight="1">
      <c r="A121" s="90"/>
      <c r="B121" s="87" t="s">
        <v>419</v>
      </c>
      <c r="C121" s="74" t="s">
        <v>71</v>
      </c>
      <c r="D121" s="74">
        <v>37.239633140000002</v>
      </c>
      <c r="E121" s="74">
        <v>-118.28166853</v>
      </c>
      <c r="F121" s="74">
        <v>1182.98</v>
      </c>
      <c r="G121" s="75">
        <v>-0.16</v>
      </c>
      <c r="H121" s="75">
        <v>-16</v>
      </c>
      <c r="I121" s="85" t="s">
        <v>72</v>
      </c>
      <c r="J121" s="85" t="s">
        <v>72</v>
      </c>
      <c r="K121" s="99" t="s">
        <v>420</v>
      </c>
      <c r="L121" s="99" t="s">
        <v>421</v>
      </c>
      <c r="M121" s="85" t="s">
        <v>75</v>
      </c>
      <c r="N121" s="85" t="s">
        <v>75</v>
      </c>
      <c r="O121" s="67">
        <v>30</v>
      </c>
      <c r="P121" s="67">
        <f>_xlfn.XLOOKUP(O121,'ARX IDs'!B$3:B$47,'ARX IDs'!C$3:C$47,"")</f>
        <v>22</v>
      </c>
      <c r="Q121" s="67">
        <f t="shared" si="18"/>
        <v>30</v>
      </c>
      <c r="R121" s="67">
        <v>3</v>
      </c>
      <c r="S121" s="84">
        <f t="shared" si="17"/>
        <v>3003</v>
      </c>
      <c r="T121" s="80">
        <v>4</v>
      </c>
      <c r="U121" s="84">
        <f t="shared" si="12"/>
        <v>3004</v>
      </c>
      <c r="V121" s="67">
        <f>IF(ISBLANK(X121), "", _xlfn.XLOOKUP(X121,'SNAP2 IDs'!C$3:C$15,'SNAP2 IDs'!B$3:B$15,""))</f>
        <v>8</v>
      </c>
      <c r="W121" s="67">
        <f>_xlfn.XLOOKUP($V121, 'SNAP2 IDs'!$B$3:$B$15,'SNAP2 IDs'!D$3:D$15, "Lookup err")</f>
        <v>2</v>
      </c>
      <c r="X121" s="67">
        <v>7</v>
      </c>
      <c r="Y121" s="67" t="str">
        <f>_xlfn.XLOOKUP($V121, 'SNAP2 IDs'!$B$3:$B$15,'SNAP2 IDs'!E$3:E$15, "Lookup err")</f>
        <v>00:00:d6:de:e4:75</v>
      </c>
      <c r="Z121" s="67" t="str">
        <f>_xlfn.XLOOKUP($V121, 'SNAP2 IDs'!$B$3:$B$15,'SNAP2 IDs'!F$3:F$15, "Lookup err")</f>
        <v>snap07.sas.pvt</v>
      </c>
      <c r="AA121" s="67">
        <v>0</v>
      </c>
      <c r="AB121" s="67">
        <v>28</v>
      </c>
      <c r="AC121" s="67">
        <v>29</v>
      </c>
      <c r="AD121" s="67">
        <f t="shared" si="19"/>
        <v>30</v>
      </c>
      <c r="AE121" s="67">
        <f t="shared" si="20"/>
        <v>31</v>
      </c>
      <c r="AF121" s="67">
        <f t="shared" si="21"/>
        <v>207</v>
      </c>
      <c r="AG121" s="76" t="s">
        <v>343</v>
      </c>
    </row>
    <row r="122" spans="1:33" s="45" customFormat="1" ht="15.95" customHeight="1">
      <c r="A122" s="90"/>
      <c r="B122" s="87" t="s">
        <v>422</v>
      </c>
      <c r="C122" s="74" t="s">
        <v>71</v>
      </c>
      <c r="D122" s="74">
        <v>37.239605619999999</v>
      </c>
      <c r="E122" s="74">
        <v>-118.28160268000001</v>
      </c>
      <c r="F122" s="74">
        <v>1182.92</v>
      </c>
      <c r="G122" s="75">
        <v>5.68</v>
      </c>
      <c r="H122" s="75">
        <v>-19.05</v>
      </c>
      <c r="I122" s="85" t="s">
        <v>72</v>
      </c>
      <c r="J122" s="85" t="s">
        <v>72</v>
      </c>
      <c r="K122" s="99" t="s">
        <v>423</v>
      </c>
      <c r="L122" s="99" t="s">
        <v>424</v>
      </c>
      <c r="M122" s="85" t="s">
        <v>75</v>
      </c>
      <c r="N122" s="85" t="s">
        <v>75</v>
      </c>
      <c r="O122" s="67">
        <v>30</v>
      </c>
      <c r="P122" s="67">
        <f>_xlfn.XLOOKUP(O122,'ARX IDs'!B$3:B$47,'ARX IDs'!C$3:C$47,"")</f>
        <v>22</v>
      </c>
      <c r="Q122" s="67">
        <f t="shared" si="18"/>
        <v>30</v>
      </c>
      <c r="R122" s="67">
        <v>5</v>
      </c>
      <c r="S122" s="84">
        <f t="shared" si="17"/>
        <v>3005</v>
      </c>
      <c r="T122" s="80">
        <v>6</v>
      </c>
      <c r="U122" s="84">
        <f t="shared" si="12"/>
        <v>3006</v>
      </c>
      <c r="V122" s="67">
        <f>IF(ISBLANK(X122), "", _xlfn.XLOOKUP(X122,'SNAP2 IDs'!C$3:C$15,'SNAP2 IDs'!B$3:B$15,""))</f>
        <v>8</v>
      </c>
      <c r="W122" s="67">
        <f>_xlfn.XLOOKUP($V122, 'SNAP2 IDs'!$B$3:$B$15,'SNAP2 IDs'!D$3:D$15, "Lookup err")</f>
        <v>2</v>
      </c>
      <c r="X122" s="67">
        <v>7</v>
      </c>
      <c r="Y122" s="67" t="str">
        <f>_xlfn.XLOOKUP($V122, 'SNAP2 IDs'!$B$3:$B$15,'SNAP2 IDs'!E$3:E$15, "Lookup err")</f>
        <v>00:00:d6:de:e4:75</v>
      </c>
      <c r="Z122" s="67" t="str">
        <f>_xlfn.XLOOKUP($V122, 'SNAP2 IDs'!$B$3:$B$15,'SNAP2 IDs'!F$3:F$15, "Lookup err")</f>
        <v>snap07.sas.pvt</v>
      </c>
      <c r="AA122" s="67">
        <v>0</v>
      </c>
      <c r="AB122" s="67">
        <v>30</v>
      </c>
      <c r="AC122" s="67">
        <v>31</v>
      </c>
      <c r="AD122" s="67">
        <f t="shared" si="19"/>
        <v>28</v>
      </c>
      <c r="AE122" s="67">
        <f t="shared" si="20"/>
        <v>29</v>
      </c>
      <c r="AF122" s="67">
        <f t="shared" si="21"/>
        <v>206</v>
      </c>
      <c r="AG122" s="76" t="s">
        <v>343</v>
      </c>
    </row>
    <row r="123" spans="1:33" s="45" customFormat="1" ht="15.95" customHeight="1">
      <c r="A123" s="90"/>
      <c r="B123" s="87" t="s">
        <v>425</v>
      </c>
      <c r="C123" s="74" t="s">
        <v>71</v>
      </c>
      <c r="D123" s="74">
        <v>37.23959808</v>
      </c>
      <c r="E123" s="74">
        <v>-118.28152568</v>
      </c>
      <c r="F123" s="74">
        <v>1182.99</v>
      </c>
      <c r="G123" s="75">
        <v>12.51</v>
      </c>
      <c r="H123" s="75">
        <v>-19.89</v>
      </c>
      <c r="I123" s="86" t="s">
        <v>193</v>
      </c>
      <c r="J123" s="86" t="s">
        <v>193</v>
      </c>
      <c r="K123" s="99"/>
      <c r="L123" s="99"/>
      <c r="M123" s="96" t="s">
        <v>426</v>
      </c>
      <c r="N123" s="86" t="s">
        <v>326</v>
      </c>
      <c r="O123" s="67"/>
      <c r="P123" s="67"/>
      <c r="Q123" s="67"/>
      <c r="R123" s="67"/>
      <c r="S123" s="84"/>
      <c r="T123" s="81"/>
      <c r="U123" s="84">
        <f t="shared" si="12"/>
        <v>0</v>
      </c>
      <c r="V123" s="67" t="str">
        <f>IF(ISBLANK(X123), "", _xlfn.XLOOKUP(X123,'SNAP2 IDs'!C$3:C$15,'SNAP2 IDs'!B$3:B$15,""))</f>
        <v/>
      </c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76" t="s">
        <v>427</v>
      </c>
    </row>
    <row r="124" spans="1:33" s="45" customFormat="1" ht="15.95" customHeight="1">
      <c r="A124" s="90"/>
      <c r="B124" s="87" t="s">
        <v>428</v>
      </c>
      <c r="C124" s="74" t="s">
        <v>71</v>
      </c>
      <c r="D124" s="74">
        <v>37.239566609999997</v>
      </c>
      <c r="E124" s="74">
        <v>-118.28167352</v>
      </c>
      <c r="F124" s="74">
        <v>1182.7</v>
      </c>
      <c r="G124" s="75">
        <v>-0.61</v>
      </c>
      <c r="H124" s="75">
        <v>-23.38</v>
      </c>
      <c r="I124" s="85" t="s">
        <v>72</v>
      </c>
      <c r="J124" s="85" t="s">
        <v>72</v>
      </c>
      <c r="K124" s="99" t="s">
        <v>429</v>
      </c>
      <c r="L124" s="99" t="s">
        <v>430</v>
      </c>
      <c r="M124" s="85" t="s">
        <v>75</v>
      </c>
      <c r="N124" s="85" t="s">
        <v>75</v>
      </c>
      <c r="O124" s="67">
        <v>30</v>
      </c>
      <c r="P124" s="67">
        <f>_xlfn.XLOOKUP(O124,'ARX IDs'!B$3:B$47,'ARX IDs'!C$3:C$47,"")</f>
        <v>22</v>
      </c>
      <c r="Q124" s="67">
        <f>O124</f>
        <v>30</v>
      </c>
      <c r="R124" s="67">
        <v>9</v>
      </c>
      <c r="S124" s="84">
        <f>100 * $Q124 + R124</f>
        <v>3009</v>
      </c>
      <c r="T124" s="80">
        <v>10</v>
      </c>
      <c r="U124" s="84">
        <f t="shared" si="12"/>
        <v>3010</v>
      </c>
      <c r="V124" s="67">
        <f>IF(ISBLANK(X124), "", _xlfn.XLOOKUP(X124,'SNAP2 IDs'!C$3:C$15,'SNAP2 IDs'!B$3:B$15,""))</f>
        <v>8</v>
      </c>
      <c r="W124" s="67">
        <f>_xlfn.XLOOKUP($V124, 'SNAP2 IDs'!$B$3:$B$15,'SNAP2 IDs'!D$3:D$15, "Lookup err")</f>
        <v>2</v>
      </c>
      <c r="X124" s="67">
        <v>7</v>
      </c>
      <c r="Y124" s="67" t="str">
        <f>_xlfn.XLOOKUP($V124, 'SNAP2 IDs'!$B$3:$B$15,'SNAP2 IDs'!E$3:E$15, "Lookup err")</f>
        <v>00:00:d6:de:e4:75</v>
      </c>
      <c r="Z124" s="67" t="str">
        <f>_xlfn.XLOOKUP($V124, 'SNAP2 IDs'!$B$3:$B$15,'SNAP2 IDs'!F$3:F$15, "Lookup err")</f>
        <v>snap07.sas.pvt</v>
      </c>
      <c r="AA124" s="67">
        <v>1</v>
      </c>
      <c r="AB124" s="67">
        <v>2</v>
      </c>
      <c r="AC124" s="67">
        <v>3</v>
      </c>
      <c r="AD124" s="67">
        <f>_xlfn.BITXOR(AB124,2) + 32*AA124</f>
        <v>32</v>
      </c>
      <c r="AE124" s="67">
        <f>_xlfn.BITXOR(AC124,2) + 32*AA124</f>
        <v>33</v>
      </c>
      <c r="AF124" s="67">
        <f>32*(X124-1) + (AD124/2)</f>
        <v>208</v>
      </c>
      <c r="AG124" s="76" t="s">
        <v>343</v>
      </c>
    </row>
    <row r="125" spans="1:33" s="45" customFormat="1" ht="15.95" customHeight="1">
      <c r="A125" s="90"/>
      <c r="B125" s="87" t="s">
        <v>431</v>
      </c>
      <c r="C125" s="74" t="s">
        <v>71</v>
      </c>
      <c r="D125" s="74">
        <v>37.239470230000002</v>
      </c>
      <c r="E125" s="74">
        <v>-118.28156878999999</v>
      </c>
      <c r="F125" s="74">
        <v>1182.69</v>
      </c>
      <c r="G125" s="75">
        <v>8.69</v>
      </c>
      <c r="H125" s="75">
        <v>-34.08</v>
      </c>
      <c r="I125" s="85" t="s">
        <v>72</v>
      </c>
      <c r="J125" s="85" t="s">
        <v>72</v>
      </c>
      <c r="K125" s="99" t="s">
        <v>432</v>
      </c>
      <c r="L125" s="99" t="s">
        <v>433</v>
      </c>
      <c r="M125" s="85" t="s">
        <v>75</v>
      </c>
      <c r="N125" s="85" t="s">
        <v>75</v>
      </c>
      <c r="O125" s="67">
        <v>24</v>
      </c>
      <c r="P125" s="67">
        <f>_xlfn.XLOOKUP(O125,'ARX IDs'!B$3:B$47,'ARX IDs'!C$3:C$47,"")</f>
        <v>43</v>
      </c>
      <c r="Q125" s="67">
        <f>O125</f>
        <v>24</v>
      </c>
      <c r="R125" s="67">
        <v>11</v>
      </c>
      <c r="S125" s="84">
        <f>100 * $Q125 + R125</f>
        <v>2411</v>
      </c>
      <c r="T125" s="80">
        <v>12</v>
      </c>
      <c r="U125" s="84">
        <f t="shared" si="12"/>
        <v>2412</v>
      </c>
      <c r="V125" s="67">
        <f>IF(ISBLANK(X125), "", _xlfn.XLOOKUP(X125,'SNAP2 IDs'!C$3:C$15,'SNAP2 IDs'!B$3:B$15,""))</f>
        <v>5</v>
      </c>
      <c r="W125" s="67">
        <f>_xlfn.XLOOKUP($V125, 'SNAP2 IDs'!$B$3:$B$15,'SNAP2 IDs'!D$3:D$15, "Lookup err")</f>
        <v>1</v>
      </c>
      <c r="X125" s="67">
        <v>5</v>
      </c>
      <c r="Y125" s="67" t="str">
        <f>_xlfn.XLOOKUP($V125, 'SNAP2 IDs'!$B$3:$B$15,'SNAP2 IDs'!E$3:E$15, "Lookup err")</f>
        <v>00:00:18:2d:e4:75</v>
      </c>
      <c r="Z125" s="67" t="str">
        <f>_xlfn.XLOOKUP($V125, 'SNAP2 IDs'!$B$3:$B$15,'SNAP2 IDs'!F$3:F$15, "Lookup err")</f>
        <v>snap05.sas.pvt</v>
      </c>
      <c r="AA125" s="67">
        <v>1</v>
      </c>
      <c r="AB125" s="67">
        <v>16</v>
      </c>
      <c r="AC125" s="67">
        <v>17</v>
      </c>
      <c r="AD125" s="67">
        <f>_xlfn.BITXOR(AB125,2) + 32*AA125</f>
        <v>50</v>
      </c>
      <c r="AE125" s="67">
        <f>_xlfn.BITXOR(AC125,2) + 32*AA125</f>
        <v>51</v>
      </c>
      <c r="AF125" s="67">
        <f>32*(X125-1) + (AD125/2)</f>
        <v>153</v>
      </c>
      <c r="AG125" s="76" t="s">
        <v>343</v>
      </c>
    </row>
    <row r="126" spans="1:33" s="45" customFormat="1" ht="15.95" customHeight="1">
      <c r="A126" s="90"/>
      <c r="B126" s="87" t="s">
        <v>434</v>
      </c>
      <c r="C126" s="74" t="s">
        <v>71</v>
      </c>
      <c r="D126" s="74">
        <v>37.239372729999999</v>
      </c>
      <c r="E126" s="74">
        <v>-118.28149746</v>
      </c>
      <c r="F126" s="74">
        <v>1182.3599999999999</v>
      </c>
      <c r="G126" s="75">
        <v>15.02</v>
      </c>
      <c r="H126" s="75">
        <v>-44.9</v>
      </c>
      <c r="I126" s="85" t="s">
        <v>72</v>
      </c>
      <c r="J126" s="85" t="s">
        <v>72</v>
      </c>
      <c r="K126" s="99" t="s">
        <v>435</v>
      </c>
      <c r="L126" s="99" t="s">
        <v>436</v>
      </c>
      <c r="M126" s="85" t="s">
        <v>75</v>
      </c>
      <c r="N126" s="85" t="s">
        <v>75</v>
      </c>
      <c r="O126" s="67">
        <v>24</v>
      </c>
      <c r="P126" s="67">
        <f>_xlfn.XLOOKUP(O126,'ARX IDs'!B$3:B$47,'ARX IDs'!C$3:C$47,"")</f>
        <v>43</v>
      </c>
      <c r="Q126" s="67">
        <f>O126</f>
        <v>24</v>
      </c>
      <c r="R126" s="67">
        <v>13</v>
      </c>
      <c r="S126" s="84">
        <f>100 * $Q126 + R126</f>
        <v>2413</v>
      </c>
      <c r="T126" s="80">
        <v>14</v>
      </c>
      <c r="U126" s="84">
        <f t="shared" si="12"/>
        <v>2414</v>
      </c>
      <c r="V126" s="67">
        <f>IF(ISBLANK(X126), "", _xlfn.XLOOKUP(X126,'SNAP2 IDs'!C$3:C$15,'SNAP2 IDs'!B$3:B$15,""))</f>
        <v>5</v>
      </c>
      <c r="W126" s="67">
        <f>_xlfn.XLOOKUP($V126, 'SNAP2 IDs'!$B$3:$B$15,'SNAP2 IDs'!D$3:D$15, "Lookup err")</f>
        <v>1</v>
      </c>
      <c r="X126" s="67">
        <v>5</v>
      </c>
      <c r="Y126" s="67" t="str">
        <f>_xlfn.XLOOKUP($V126, 'SNAP2 IDs'!$B$3:$B$15,'SNAP2 IDs'!E$3:E$15, "Lookup err")</f>
        <v>00:00:18:2d:e4:75</v>
      </c>
      <c r="Z126" s="67" t="str">
        <f>_xlfn.XLOOKUP($V126, 'SNAP2 IDs'!$B$3:$B$15,'SNAP2 IDs'!F$3:F$15, "Lookup err")</f>
        <v>snap05.sas.pvt</v>
      </c>
      <c r="AA126" s="67">
        <v>1</v>
      </c>
      <c r="AB126" s="67">
        <v>18</v>
      </c>
      <c r="AC126" s="67">
        <v>19</v>
      </c>
      <c r="AD126" s="67">
        <f>_xlfn.BITXOR(AB126,2) + 32*AA126</f>
        <v>48</v>
      </c>
      <c r="AE126" s="67">
        <f>_xlfn.BITXOR(AC126,2) + 32*AA126</f>
        <v>49</v>
      </c>
      <c r="AF126" s="67">
        <f>32*(X126-1) + (AD126/2)</f>
        <v>152</v>
      </c>
      <c r="AG126" s="76" t="s">
        <v>343</v>
      </c>
    </row>
    <row r="127" spans="1:33" s="45" customFormat="1" ht="15.95" customHeight="1">
      <c r="A127" s="90"/>
      <c r="B127" s="87" t="s">
        <v>437</v>
      </c>
      <c r="C127" s="74" t="s">
        <v>71</v>
      </c>
      <c r="D127" s="74">
        <v>37.239362710000002</v>
      </c>
      <c r="E127" s="74">
        <v>-118.28162315</v>
      </c>
      <c r="F127" s="74">
        <v>1182.6500000000001</v>
      </c>
      <c r="G127" s="75">
        <v>3.86</v>
      </c>
      <c r="H127" s="75">
        <v>-46.01</v>
      </c>
      <c r="I127" s="86" t="s">
        <v>193</v>
      </c>
      <c r="J127" s="97" t="s">
        <v>193</v>
      </c>
      <c r="K127" s="99"/>
      <c r="L127" s="99"/>
      <c r="M127" s="85" t="s">
        <v>75</v>
      </c>
      <c r="N127" s="86" t="s">
        <v>326</v>
      </c>
      <c r="O127" s="67"/>
      <c r="P127" s="67"/>
      <c r="Q127" s="67"/>
      <c r="R127" s="67"/>
      <c r="S127" s="84"/>
      <c r="T127" s="81"/>
      <c r="U127" s="84">
        <f t="shared" si="12"/>
        <v>0</v>
      </c>
      <c r="V127" s="67" t="str">
        <f>IF(ISBLANK(X127), "", _xlfn.XLOOKUP(X127,'SNAP2 IDs'!C$3:C$15,'SNAP2 IDs'!B$3:B$15,""))</f>
        <v/>
      </c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76" t="s">
        <v>343</v>
      </c>
    </row>
    <row r="128" spans="1:33" s="45" customFormat="1" ht="15.95" customHeight="1">
      <c r="A128" s="90"/>
      <c r="B128" s="87" t="s">
        <v>438</v>
      </c>
      <c r="C128" s="74" t="s">
        <v>71</v>
      </c>
      <c r="D128" s="74">
        <v>37.239280880000003</v>
      </c>
      <c r="E128" s="74">
        <v>-118.28161606</v>
      </c>
      <c r="F128" s="74">
        <v>1182.8699999999999</v>
      </c>
      <c r="G128" s="75">
        <v>4.49</v>
      </c>
      <c r="H128" s="75">
        <v>-55.09</v>
      </c>
      <c r="I128" s="94" t="s">
        <v>72</v>
      </c>
      <c r="J128" s="93" t="s">
        <v>72</v>
      </c>
      <c r="K128" s="100" t="s">
        <v>439</v>
      </c>
      <c r="L128" s="99" t="s">
        <v>440</v>
      </c>
      <c r="M128" s="85" t="s">
        <v>75</v>
      </c>
      <c r="N128" s="85" t="s">
        <v>75</v>
      </c>
      <c r="O128" s="67">
        <v>32</v>
      </c>
      <c r="P128" s="67">
        <f>_xlfn.XLOOKUP(O128,'ARX IDs'!B$3:B$47,'ARX IDs'!C$3:C$47,"")</f>
        <v>20</v>
      </c>
      <c r="Q128" s="67">
        <f t="shared" ref="Q128:Q136" si="22">O128</f>
        <v>32</v>
      </c>
      <c r="R128" s="67">
        <v>3</v>
      </c>
      <c r="S128" s="84">
        <f t="shared" ref="S128:S191" si="23">100 * $Q128 + R128</f>
        <v>3203</v>
      </c>
      <c r="T128" s="80">
        <v>4</v>
      </c>
      <c r="U128" s="84">
        <f t="shared" si="12"/>
        <v>3204</v>
      </c>
      <c r="V128" s="67">
        <f>IF(ISBLANK(X128), "", _xlfn.XLOOKUP(X128,'SNAP2 IDs'!C$3:C$15,'SNAP2 IDs'!B$3:B$15,""))</f>
        <v>3</v>
      </c>
      <c r="W128" s="67">
        <f>_xlfn.XLOOKUP($V128, 'SNAP2 IDs'!$B$3:$B$15,'SNAP2 IDs'!D$3:D$15, "Lookup err")</f>
        <v>2</v>
      </c>
      <c r="X128" s="67">
        <v>8</v>
      </c>
      <c r="Y128" s="67" t="str">
        <f>_xlfn.XLOOKUP($V128, 'SNAP2 IDs'!$B$3:$B$15,'SNAP2 IDs'!E$3:E$15, "Lookup err")</f>
        <v>00:00:b3:f2:e4:75</v>
      </c>
      <c r="Z128" s="67" t="str">
        <f>_xlfn.XLOOKUP($V128, 'SNAP2 IDs'!$B$3:$B$15,'SNAP2 IDs'!F$3:F$15, "Lookup err")</f>
        <v>snap08.sas.pvt</v>
      </c>
      <c r="AA128" s="67">
        <v>0</v>
      </c>
      <c r="AB128" s="67">
        <v>2</v>
      </c>
      <c r="AC128" s="67">
        <v>3</v>
      </c>
      <c r="AD128" s="67">
        <f t="shared" ref="AD128:AD149" si="24">_xlfn.BITXOR(AB128,2) + 32*AA128</f>
        <v>0</v>
      </c>
      <c r="AE128" s="67">
        <f t="shared" ref="AE128:AE149" si="25">_xlfn.BITXOR(AC128,2) + 32*AA128</f>
        <v>1</v>
      </c>
      <c r="AF128" s="67">
        <f t="shared" ref="AF128:AF149" si="26">32*(X128-1) + (AD128/2)</f>
        <v>224</v>
      </c>
      <c r="AG128" s="76" t="s">
        <v>343</v>
      </c>
    </row>
    <row r="129" spans="1:33" s="45" customFormat="1" ht="15.95" customHeight="1">
      <c r="A129" s="90"/>
      <c r="B129" s="87" t="s">
        <v>441</v>
      </c>
      <c r="C129" s="74" t="s">
        <v>71</v>
      </c>
      <c r="D129" s="74">
        <v>37.239127250000003</v>
      </c>
      <c r="E129" s="74">
        <v>-118.28160523</v>
      </c>
      <c r="F129" s="74">
        <v>1182.77</v>
      </c>
      <c r="G129" s="75">
        <v>5.45</v>
      </c>
      <c r="H129" s="75">
        <v>-72.14</v>
      </c>
      <c r="I129" s="94" t="s">
        <v>72</v>
      </c>
      <c r="J129" s="93" t="s">
        <v>72</v>
      </c>
      <c r="K129" s="100" t="s">
        <v>442</v>
      </c>
      <c r="L129" s="99" t="s">
        <v>443</v>
      </c>
      <c r="M129" s="85" t="s">
        <v>75</v>
      </c>
      <c r="N129" s="85" t="s">
        <v>75</v>
      </c>
      <c r="O129" s="67">
        <v>32</v>
      </c>
      <c r="P129" s="67">
        <f>_xlfn.XLOOKUP(O129,'ARX IDs'!B$3:B$47,'ARX IDs'!C$3:C$47,"")</f>
        <v>20</v>
      </c>
      <c r="Q129" s="67">
        <f t="shared" si="22"/>
        <v>32</v>
      </c>
      <c r="R129" s="67">
        <v>5</v>
      </c>
      <c r="S129" s="84">
        <f t="shared" si="23"/>
        <v>3205</v>
      </c>
      <c r="T129" s="80">
        <v>6</v>
      </c>
      <c r="U129" s="84">
        <f t="shared" si="12"/>
        <v>3206</v>
      </c>
      <c r="V129" s="67">
        <f>IF(ISBLANK(X129), "", _xlfn.XLOOKUP(X129,'SNAP2 IDs'!C$3:C$15,'SNAP2 IDs'!B$3:B$15,""))</f>
        <v>3</v>
      </c>
      <c r="W129" s="67">
        <f>_xlfn.XLOOKUP($V129, 'SNAP2 IDs'!$B$3:$B$15,'SNAP2 IDs'!D$3:D$15, "Lookup err")</f>
        <v>2</v>
      </c>
      <c r="X129" s="67">
        <v>8</v>
      </c>
      <c r="Y129" s="67" t="str">
        <f>_xlfn.XLOOKUP($V129, 'SNAP2 IDs'!$B$3:$B$15,'SNAP2 IDs'!E$3:E$15, "Lookup err")</f>
        <v>00:00:b3:f2:e4:75</v>
      </c>
      <c r="Z129" s="67" t="str">
        <f>_xlfn.XLOOKUP($V129, 'SNAP2 IDs'!$B$3:$B$15,'SNAP2 IDs'!F$3:F$15, "Lookup err")</f>
        <v>snap08.sas.pvt</v>
      </c>
      <c r="AA129" s="67">
        <v>0</v>
      </c>
      <c r="AB129" s="67">
        <v>4</v>
      </c>
      <c r="AC129" s="67">
        <v>5</v>
      </c>
      <c r="AD129" s="67">
        <f t="shared" si="24"/>
        <v>6</v>
      </c>
      <c r="AE129" s="67">
        <f t="shared" si="25"/>
        <v>7</v>
      </c>
      <c r="AF129" s="67">
        <f t="shared" si="26"/>
        <v>227</v>
      </c>
      <c r="AG129" s="76" t="s">
        <v>343</v>
      </c>
    </row>
    <row r="130" spans="1:33" s="45" customFormat="1" ht="15.95" customHeight="1">
      <c r="A130" s="90"/>
      <c r="B130" s="87" t="s">
        <v>444</v>
      </c>
      <c r="C130" s="74" t="s">
        <v>71</v>
      </c>
      <c r="D130" s="74">
        <v>37.23911433</v>
      </c>
      <c r="E130" s="74">
        <v>-118.28151776</v>
      </c>
      <c r="F130" s="74">
        <v>1182.75</v>
      </c>
      <c r="G130" s="75">
        <v>13.22</v>
      </c>
      <c r="H130" s="75">
        <v>-73.569999999999993</v>
      </c>
      <c r="I130" s="94" t="s">
        <v>72</v>
      </c>
      <c r="J130" s="93" t="s">
        <v>72</v>
      </c>
      <c r="K130" s="100" t="s">
        <v>445</v>
      </c>
      <c r="L130" s="99" t="s">
        <v>446</v>
      </c>
      <c r="M130" s="85" t="s">
        <v>75</v>
      </c>
      <c r="N130" s="85" t="s">
        <v>75</v>
      </c>
      <c r="O130" s="67">
        <v>32</v>
      </c>
      <c r="P130" s="67">
        <f>_xlfn.XLOOKUP(O130,'ARX IDs'!B$3:B$47,'ARX IDs'!C$3:C$47,"")</f>
        <v>20</v>
      </c>
      <c r="Q130" s="67">
        <f t="shared" si="22"/>
        <v>32</v>
      </c>
      <c r="R130" s="67">
        <v>7</v>
      </c>
      <c r="S130" s="84">
        <f t="shared" si="23"/>
        <v>3207</v>
      </c>
      <c r="T130" s="80">
        <v>8</v>
      </c>
      <c r="U130" s="84">
        <f t="shared" si="12"/>
        <v>3208</v>
      </c>
      <c r="V130" s="67">
        <f>IF(ISBLANK(X130), "", _xlfn.XLOOKUP(X130,'SNAP2 IDs'!C$3:C$15,'SNAP2 IDs'!B$3:B$15,""))</f>
        <v>3</v>
      </c>
      <c r="W130" s="67">
        <f>_xlfn.XLOOKUP($V130, 'SNAP2 IDs'!$B$3:$B$15,'SNAP2 IDs'!D$3:D$15, "Lookup err")</f>
        <v>2</v>
      </c>
      <c r="X130" s="67">
        <v>8</v>
      </c>
      <c r="Y130" s="67" t="str">
        <f>_xlfn.XLOOKUP($V130, 'SNAP2 IDs'!$B$3:$B$15,'SNAP2 IDs'!E$3:E$15, "Lookup err")</f>
        <v>00:00:b3:f2:e4:75</v>
      </c>
      <c r="Z130" s="67" t="str">
        <f>_xlfn.XLOOKUP($V130, 'SNAP2 IDs'!$B$3:$B$15,'SNAP2 IDs'!F$3:F$15, "Lookup err")</f>
        <v>snap08.sas.pvt</v>
      </c>
      <c r="AA130" s="67">
        <v>0</v>
      </c>
      <c r="AB130" s="67">
        <v>6</v>
      </c>
      <c r="AC130" s="67">
        <v>7</v>
      </c>
      <c r="AD130" s="67">
        <f t="shared" si="24"/>
        <v>4</v>
      </c>
      <c r="AE130" s="67">
        <f t="shared" si="25"/>
        <v>5</v>
      </c>
      <c r="AF130" s="67">
        <f t="shared" si="26"/>
        <v>226</v>
      </c>
      <c r="AG130" s="76" t="s">
        <v>343</v>
      </c>
    </row>
    <row r="131" spans="1:33" s="45" customFormat="1" ht="15.95" customHeight="1">
      <c r="A131" s="90"/>
      <c r="B131" s="87" t="s">
        <v>447</v>
      </c>
      <c r="C131" s="74" t="s">
        <v>71</v>
      </c>
      <c r="D131" s="74">
        <v>37.239038890000003</v>
      </c>
      <c r="E131" s="74">
        <v>-118.28162302</v>
      </c>
      <c r="F131" s="74">
        <v>1182.69</v>
      </c>
      <c r="G131" s="75">
        <v>3.88</v>
      </c>
      <c r="H131" s="75">
        <v>-81.95</v>
      </c>
      <c r="I131" s="94" t="s">
        <v>72</v>
      </c>
      <c r="J131" s="93" t="s">
        <v>72</v>
      </c>
      <c r="K131" s="100" t="s">
        <v>448</v>
      </c>
      <c r="L131" s="99" t="s">
        <v>449</v>
      </c>
      <c r="M131" s="85" t="s">
        <v>75</v>
      </c>
      <c r="N131" s="85" t="s">
        <v>75</v>
      </c>
      <c r="O131" s="67">
        <v>32</v>
      </c>
      <c r="P131" s="67">
        <f>_xlfn.XLOOKUP(O131,'ARX IDs'!B$3:B$47,'ARX IDs'!C$3:C$47,"")</f>
        <v>20</v>
      </c>
      <c r="Q131" s="67">
        <f t="shared" si="22"/>
        <v>32</v>
      </c>
      <c r="R131" s="67">
        <v>1</v>
      </c>
      <c r="S131" s="84">
        <f t="shared" si="23"/>
        <v>3201</v>
      </c>
      <c r="T131" s="80">
        <v>2</v>
      </c>
      <c r="U131" s="84">
        <f t="shared" si="12"/>
        <v>3202</v>
      </c>
      <c r="V131" s="67">
        <f>IF(ISBLANK(X131), "", _xlfn.XLOOKUP(X131,'SNAP2 IDs'!C$3:C$15,'SNAP2 IDs'!B$3:B$15,""))</f>
        <v>3</v>
      </c>
      <c r="W131" s="67">
        <f>_xlfn.XLOOKUP($V131, 'SNAP2 IDs'!$B$3:$B$15,'SNAP2 IDs'!D$3:D$15, "Lookup err")</f>
        <v>2</v>
      </c>
      <c r="X131" s="67">
        <v>8</v>
      </c>
      <c r="Y131" s="67" t="str">
        <f>_xlfn.XLOOKUP($V131, 'SNAP2 IDs'!$B$3:$B$15,'SNAP2 IDs'!E$3:E$15, "Lookup err")</f>
        <v>00:00:b3:f2:e4:75</v>
      </c>
      <c r="Z131" s="67" t="str">
        <f>_xlfn.XLOOKUP($V131, 'SNAP2 IDs'!$B$3:$B$15,'SNAP2 IDs'!F$3:F$15, "Lookup err")</f>
        <v>snap08.sas.pvt</v>
      </c>
      <c r="AA131" s="67">
        <v>0</v>
      </c>
      <c r="AB131" s="67">
        <v>0</v>
      </c>
      <c r="AC131" s="67">
        <v>1</v>
      </c>
      <c r="AD131" s="67">
        <f t="shared" si="24"/>
        <v>2</v>
      </c>
      <c r="AE131" s="67">
        <f t="shared" si="25"/>
        <v>3</v>
      </c>
      <c r="AF131" s="67">
        <f t="shared" si="26"/>
        <v>225</v>
      </c>
      <c r="AG131" s="76" t="s">
        <v>450</v>
      </c>
    </row>
    <row r="132" spans="1:33" s="45" customFormat="1" ht="15.95" customHeight="1">
      <c r="A132" s="90"/>
      <c r="B132" s="87" t="s">
        <v>451</v>
      </c>
      <c r="C132" s="74" t="s">
        <v>71</v>
      </c>
      <c r="D132" s="74">
        <v>37.238908729999999</v>
      </c>
      <c r="E132" s="74">
        <v>-118.28165783999999</v>
      </c>
      <c r="F132" s="74">
        <v>1182.67</v>
      </c>
      <c r="G132" s="75">
        <v>0.79</v>
      </c>
      <c r="H132" s="75">
        <v>-96.39</v>
      </c>
      <c r="I132" s="94" t="s">
        <v>72</v>
      </c>
      <c r="J132" s="93" t="s">
        <v>72</v>
      </c>
      <c r="K132" s="100" t="s">
        <v>452</v>
      </c>
      <c r="L132" s="99" t="s">
        <v>453</v>
      </c>
      <c r="M132" s="85" t="s">
        <v>75</v>
      </c>
      <c r="N132" s="85" t="s">
        <v>75</v>
      </c>
      <c r="O132" s="67">
        <v>32</v>
      </c>
      <c r="P132" s="67">
        <f>_xlfn.XLOOKUP(O132,'ARX IDs'!B$3:B$47,'ARX IDs'!C$3:C$47,"")</f>
        <v>20</v>
      </c>
      <c r="Q132" s="67">
        <f t="shared" si="22"/>
        <v>32</v>
      </c>
      <c r="R132" s="67">
        <v>9</v>
      </c>
      <c r="S132" s="84">
        <f t="shared" si="23"/>
        <v>3209</v>
      </c>
      <c r="T132" s="80">
        <v>10</v>
      </c>
      <c r="U132" s="84">
        <f t="shared" si="12"/>
        <v>3210</v>
      </c>
      <c r="V132" s="67">
        <f>IF(ISBLANK(X132), "", _xlfn.XLOOKUP(X132,'SNAP2 IDs'!C$3:C$15,'SNAP2 IDs'!B$3:B$15,""))</f>
        <v>3</v>
      </c>
      <c r="W132" s="67">
        <f>_xlfn.XLOOKUP($V132, 'SNAP2 IDs'!$B$3:$B$15,'SNAP2 IDs'!D$3:D$15, "Lookup err")</f>
        <v>2</v>
      </c>
      <c r="X132" s="67">
        <v>8</v>
      </c>
      <c r="Y132" s="67" t="str">
        <f>_xlfn.XLOOKUP($V132, 'SNAP2 IDs'!$B$3:$B$15,'SNAP2 IDs'!E$3:E$15, "Lookup err")</f>
        <v>00:00:b3:f2:e4:75</v>
      </c>
      <c r="Z132" s="67" t="str">
        <f>_xlfn.XLOOKUP($V132, 'SNAP2 IDs'!$B$3:$B$15,'SNAP2 IDs'!F$3:F$15, "Lookup err")</f>
        <v>snap08.sas.pvt</v>
      </c>
      <c r="AA132" s="67">
        <v>0</v>
      </c>
      <c r="AB132" s="67">
        <v>8</v>
      </c>
      <c r="AC132" s="67">
        <v>9</v>
      </c>
      <c r="AD132" s="67">
        <f t="shared" si="24"/>
        <v>10</v>
      </c>
      <c r="AE132" s="67">
        <f t="shared" si="25"/>
        <v>11</v>
      </c>
      <c r="AF132" s="67">
        <f t="shared" si="26"/>
        <v>229</v>
      </c>
      <c r="AG132" s="76" t="s">
        <v>343</v>
      </c>
    </row>
    <row r="133" spans="1:33" s="45" customFormat="1" ht="15.95" customHeight="1">
      <c r="A133" s="90"/>
      <c r="B133" s="87" t="s">
        <v>454</v>
      </c>
      <c r="C133" s="74" t="s">
        <v>71</v>
      </c>
      <c r="D133" s="74">
        <v>37.24066826</v>
      </c>
      <c r="E133" s="74">
        <v>-118.2818364</v>
      </c>
      <c r="F133" s="74">
        <v>1183.03</v>
      </c>
      <c r="G133" s="75">
        <v>-15.06</v>
      </c>
      <c r="H133" s="75">
        <v>98.88</v>
      </c>
      <c r="I133" s="85" t="s">
        <v>72</v>
      </c>
      <c r="J133" s="95" t="s">
        <v>72</v>
      </c>
      <c r="K133" s="99" t="s">
        <v>455</v>
      </c>
      <c r="L133" s="99" t="s">
        <v>456</v>
      </c>
      <c r="M133" s="85" t="s">
        <v>75</v>
      </c>
      <c r="N133" s="85" t="s">
        <v>75</v>
      </c>
      <c r="O133" s="67">
        <v>27</v>
      </c>
      <c r="P133" s="67">
        <f>_xlfn.XLOOKUP(O133,'ARX IDs'!B$3:B$47,'ARX IDs'!C$3:C$47,"")</f>
        <v>21</v>
      </c>
      <c r="Q133" s="67">
        <f t="shared" si="22"/>
        <v>27</v>
      </c>
      <c r="R133" s="67">
        <v>9</v>
      </c>
      <c r="S133" s="84">
        <f t="shared" si="23"/>
        <v>2709</v>
      </c>
      <c r="T133" s="80">
        <v>10</v>
      </c>
      <c r="U133" s="84">
        <f t="shared" ref="U133:U196" si="27">100 * $Q133 + T133</f>
        <v>2710</v>
      </c>
      <c r="V133" s="67">
        <f>IF(ISBLANK(X133), "", _xlfn.XLOOKUP(X133,'SNAP2 IDs'!C$3:C$15,'SNAP2 IDs'!B$3:B$15,""))</f>
        <v>6</v>
      </c>
      <c r="W133" s="67">
        <f>_xlfn.XLOOKUP($V133, 'SNAP2 IDs'!$B$3:$B$15,'SNAP2 IDs'!D$3:D$15, "Lookup err")</f>
        <v>1</v>
      </c>
      <c r="X133" s="67">
        <v>6</v>
      </c>
      <c r="Y133" s="67" t="str">
        <f>_xlfn.XLOOKUP($V133, 'SNAP2 IDs'!$B$3:$B$15,'SNAP2 IDs'!E$3:E$15, "Lookup err")</f>
        <v>02:00:c2:4f:e4:75</v>
      </c>
      <c r="Z133" s="67" t="str">
        <f>_xlfn.XLOOKUP($V133, 'SNAP2 IDs'!$B$3:$B$15,'SNAP2 IDs'!F$3:F$15, "Lookup err")</f>
        <v>snap06.sas.pvt</v>
      </c>
      <c r="AA133" s="67">
        <v>1</v>
      </c>
      <c r="AB133" s="67">
        <v>10</v>
      </c>
      <c r="AC133" s="67">
        <v>11</v>
      </c>
      <c r="AD133" s="67">
        <f t="shared" si="24"/>
        <v>40</v>
      </c>
      <c r="AE133" s="67">
        <f t="shared" si="25"/>
        <v>41</v>
      </c>
      <c r="AF133" s="67">
        <f t="shared" si="26"/>
        <v>180</v>
      </c>
      <c r="AG133" s="76" t="s">
        <v>343</v>
      </c>
    </row>
    <row r="134" spans="1:33" s="45" customFormat="1" ht="15.95" customHeight="1">
      <c r="A134" s="90"/>
      <c r="B134" s="87" t="s">
        <v>457</v>
      </c>
      <c r="C134" s="74" t="s">
        <v>71</v>
      </c>
      <c r="D134" s="74">
        <v>37.240657919999997</v>
      </c>
      <c r="E134" s="74">
        <v>-118.28171261999999</v>
      </c>
      <c r="F134" s="74">
        <v>1182.8399999999999</v>
      </c>
      <c r="G134" s="75">
        <v>-4.07</v>
      </c>
      <c r="H134" s="75">
        <v>97.74</v>
      </c>
      <c r="I134" s="85" t="s">
        <v>72</v>
      </c>
      <c r="J134" s="85" t="s">
        <v>72</v>
      </c>
      <c r="K134" s="99" t="s">
        <v>458</v>
      </c>
      <c r="L134" s="99" t="s">
        <v>459</v>
      </c>
      <c r="M134" s="85" t="s">
        <v>75</v>
      </c>
      <c r="N134" s="85" t="s">
        <v>75</v>
      </c>
      <c r="O134" s="67">
        <v>27</v>
      </c>
      <c r="P134" s="67">
        <f>_xlfn.XLOOKUP(O134,'ARX IDs'!B$3:B$47,'ARX IDs'!C$3:C$47,"")</f>
        <v>21</v>
      </c>
      <c r="Q134" s="67">
        <f t="shared" si="22"/>
        <v>27</v>
      </c>
      <c r="R134" s="67">
        <v>11</v>
      </c>
      <c r="S134" s="84">
        <f t="shared" si="23"/>
        <v>2711</v>
      </c>
      <c r="T134" s="80">
        <v>12</v>
      </c>
      <c r="U134" s="84">
        <f t="shared" si="27"/>
        <v>2712</v>
      </c>
      <c r="V134" s="67">
        <f>IF(ISBLANK(X134), "", _xlfn.XLOOKUP(X134,'SNAP2 IDs'!C$3:C$15,'SNAP2 IDs'!B$3:B$15,""))</f>
        <v>6</v>
      </c>
      <c r="W134" s="67">
        <f>_xlfn.XLOOKUP($V134, 'SNAP2 IDs'!$B$3:$B$15,'SNAP2 IDs'!D$3:D$15, "Lookup err")</f>
        <v>1</v>
      </c>
      <c r="X134" s="67">
        <v>6</v>
      </c>
      <c r="Y134" s="67" t="str">
        <f>_xlfn.XLOOKUP($V134, 'SNAP2 IDs'!$B$3:$B$15,'SNAP2 IDs'!E$3:E$15, "Lookup err")</f>
        <v>02:00:c2:4f:e4:75</v>
      </c>
      <c r="Z134" s="67" t="str">
        <f>_xlfn.XLOOKUP($V134, 'SNAP2 IDs'!$B$3:$B$15,'SNAP2 IDs'!F$3:F$15, "Lookup err")</f>
        <v>snap06.sas.pvt</v>
      </c>
      <c r="AA134" s="67">
        <v>1</v>
      </c>
      <c r="AB134" s="67">
        <v>12</v>
      </c>
      <c r="AC134" s="67">
        <v>13</v>
      </c>
      <c r="AD134" s="67">
        <f t="shared" si="24"/>
        <v>46</v>
      </c>
      <c r="AE134" s="67">
        <f t="shared" si="25"/>
        <v>47</v>
      </c>
      <c r="AF134" s="67">
        <f t="shared" si="26"/>
        <v>183</v>
      </c>
      <c r="AG134" s="76" t="s">
        <v>343</v>
      </c>
    </row>
    <row r="135" spans="1:33" s="45" customFormat="1" ht="15.95" customHeight="1">
      <c r="A135" s="90"/>
      <c r="B135" s="87" t="s">
        <v>460</v>
      </c>
      <c r="C135" s="74" t="s">
        <v>71</v>
      </c>
      <c r="D135" s="74">
        <v>37.240556009999999</v>
      </c>
      <c r="E135" s="74">
        <v>-118.2817337</v>
      </c>
      <c r="F135" s="74">
        <v>1183.29</v>
      </c>
      <c r="G135" s="75">
        <v>-5.94</v>
      </c>
      <c r="H135" s="75">
        <v>86.43</v>
      </c>
      <c r="I135" s="85" t="s">
        <v>72</v>
      </c>
      <c r="J135" s="85" t="s">
        <v>72</v>
      </c>
      <c r="K135" s="99" t="s">
        <v>461</v>
      </c>
      <c r="L135" s="99" t="s">
        <v>462</v>
      </c>
      <c r="M135" s="85" t="s">
        <v>75</v>
      </c>
      <c r="N135" s="85" t="s">
        <v>75</v>
      </c>
      <c r="O135" s="67">
        <v>27</v>
      </c>
      <c r="P135" s="67">
        <f>_xlfn.XLOOKUP(O135,'ARX IDs'!B$3:B$47,'ARX IDs'!C$3:C$47,"")</f>
        <v>21</v>
      </c>
      <c r="Q135" s="67">
        <f t="shared" si="22"/>
        <v>27</v>
      </c>
      <c r="R135" s="67">
        <v>13</v>
      </c>
      <c r="S135" s="84">
        <f t="shared" si="23"/>
        <v>2713</v>
      </c>
      <c r="T135" s="80">
        <v>14</v>
      </c>
      <c r="U135" s="84">
        <f t="shared" si="27"/>
        <v>2714</v>
      </c>
      <c r="V135" s="67">
        <f>IF(ISBLANK(X135), "", _xlfn.XLOOKUP(X135,'SNAP2 IDs'!C$3:C$15,'SNAP2 IDs'!B$3:B$15,""))</f>
        <v>6</v>
      </c>
      <c r="W135" s="67">
        <f>_xlfn.XLOOKUP($V135, 'SNAP2 IDs'!$B$3:$B$15,'SNAP2 IDs'!D$3:D$15, "Lookup err")</f>
        <v>1</v>
      </c>
      <c r="X135" s="67">
        <v>6</v>
      </c>
      <c r="Y135" s="67" t="str">
        <f>_xlfn.XLOOKUP($V135, 'SNAP2 IDs'!$B$3:$B$15,'SNAP2 IDs'!E$3:E$15, "Lookup err")</f>
        <v>02:00:c2:4f:e4:75</v>
      </c>
      <c r="Z135" s="67" t="str">
        <f>_xlfn.XLOOKUP($V135, 'SNAP2 IDs'!$B$3:$B$15,'SNAP2 IDs'!F$3:F$15, "Lookup err")</f>
        <v>snap06.sas.pvt</v>
      </c>
      <c r="AA135" s="67">
        <v>1</v>
      </c>
      <c r="AB135" s="67">
        <v>14</v>
      </c>
      <c r="AC135" s="67">
        <v>15</v>
      </c>
      <c r="AD135" s="67">
        <f t="shared" si="24"/>
        <v>44</v>
      </c>
      <c r="AE135" s="67">
        <f t="shared" si="25"/>
        <v>45</v>
      </c>
      <c r="AF135" s="67">
        <f t="shared" si="26"/>
        <v>182</v>
      </c>
      <c r="AG135" s="76" t="s">
        <v>343</v>
      </c>
    </row>
    <row r="136" spans="1:33" s="45" customFormat="1" ht="15.95" customHeight="1">
      <c r="A136" s="90"/>
      <c r="B136" s="87" t="s">
        <v>463</v>
      </c>
      <c r="C136" s="74" t="s">
        <v>71</v>
      </c>
      <c r="D136" s="74">
        <v>37.240504850000001</v>
      </c>
      <c r="E136" s="74">
        <v>-118.28180523</v>
      </c>
      <c r="F136" s="74">
        <v>1183.3599999999999</v>
      </c>
      <c r="G136" s="75">
        <v>-12.29</v>
      </c>
      <c r="H136" s="75">
        <v>80.75</v>
      </c>
      <c r="I136" s="85" t="s">
        <v>72</v>
      </c>
      <c r="J136" s="85" t="s">
        <v>72</v>
      </c>
      <c r="K136" s="99" t="s">
        <v>464</v>
      </c>
      <c r="L136" s="99" t="s">
        <v>465</v>
      </c>
      <c r="M136" s="85" t="s">
        <v>75</v>
      </c>
      <c r="N136" s="85" t="s">
        <v>75</v>
      </c>
      <c r="O136" s="67">
        <v>27</v>
      </c>
      <c r="P136" s="67">
        <f>_xlfn.XLOOKUP(O136,'ARX IDs'!B$3:B$47,'ARX IDs'!C$3:C$47,"")</f>
        <v>21</v>
      </c>
      <c r="Q136" s="67">
        <f t="shared" si="22"/>
        <v>27</v>
      </c>
      <c r="R136" s="67">
        <v>15</v>
      </c>
      <c r="S136" s="84">
        <f t="shared" si="23"/>
        <v>2715</v>
      </c>
      <c r="T136" s="80">
        <v>16</v>
      </c>
      <c r="U136" s="84">
        <f t="shared" si="27"/>
        <v>2716</v>
      </c>
      <c r="V136" s="67">
        <f>IF(ISBLANK(X136), "", _xlfn.XLOOKUP(X136,'SNAP2 IDs'!C$3:C$15,'SNAP2 IDs'!B$3:B$15,""))</f>
        <v>6</v>
      </c>
      <c r="W136" s="67">
        <f>_xlfn.XLOOKUP($V136, 'SNAP2 IDs'!$B$3:$B$15,'SNAP2 IDs'!D$3:D$15, "Lookup err")</f>
        <v>1</v>
      </c>
      <c r="X136" s="67">
        <v>6</v>
      </c>
      <c r="Y136" s="67" t="str">
        <f>_xlfn.XLOOKUP($V136, 'SNAP2 IDs'!$B$3:$B$15,'SNAP2 IDs'!E$3:E$15, "Lookup err")</f>
        <v>02:00:c2:4f:e4:75</v>
      </c>
      <c r="Z136" s="67" t="str">
        <f>_xlfn.XLOOKUP($V136, 'SNAP2 IDs'!$B$3:$B$15,'SNAP2 IDs'!F$3:F$15, "Lookup err")</f>
        <v>snap06.sas.pvt</v>
      </c>
      <c r="AA136" s="67">
        <v>1</v>
      </c>
      <c r="AB136" s="67">
        <v>16</v>
      </c>
      <c r="AC136" s="67">
        <v>17</v>
      </c>
      <c r="AD136" s="67">
        <f t="shared" si="24"/>
        <v>50</v>
      </c>
      <c r="AE136" s="67">
        <f t="shared" si="25"/>
        <v>51</v>
      </c>
      <c r="AF136" s="67">
        <f t="shared" si="26"/>
        <v>185</v>
      </c>
      <c r="AG136" s="76" t="s">
        <v>343</v>
      </c>
    </row>
    <row r="137" spans="1:33" s="45" customFormat="1" ht="15.95" customHeight="1">
      <c r="A137" s="90"/>
      <c r="B137" s="87" t="s">
        <v>466</v>
      </c>
      <c r="C137" s="74" t="s">
        <v>71</v>
      </c>
      <c r="D137" s="74">
        <v>37.240463159999997</v>
      </c>
      <c r="E137" s="74">
        <v>-118.28184082</v>
      </c>
      <c r="F137" s="74">
        <v>1183.3399999999999</v>
      </c>
      <c r="G137" s="75">
        <v>-15.45</v>
      </c>
      <c r="H137" s="75">
        <v>76.12</v>
      </c>
      <c r="I137" s="85" t="s">
        <v>72</v>
      </c>
      <c r="J137" s="85" t="s">
        <v>72</v>
      </c>
      <c r="K137" s="99" t="s">
        <v>467</v>
      </c>
      <c r="L137" s="99" t="s">
        <v>468</v>
      </c>
      <c r="M137" s="85" t="s">
        <v>75</v>
      </c>
      <c r="N137" s="85" t="s">
        <v>75</v>
      </c>
      <c r="O137" s="67">
        <v>35</v>
      </c>
      <c r="P137" s="67">
        <f>_xlfn.XLOOKUP(O137,'ARX IDs'!B$3:B$47,'ARX IDs'!C$3:C$47,"")</f>
        <v>29</v>
      </c>
      <c r="Q137" s="67">
        <v>35</v>
      </c>
      <c r="R137" s="67">
        <v>5</v>
      </c>
      <c r="S137" s="84">
        <f t="shared" si="23"/>
        <v>3505</v>
      </c>
      <c r="T137" s="80">
        <v>6</v>
      </c>
      <c r="U137" s="84">
        <f t="shared" si="27"/>
        <v>3506</v>
      </c>
      <c r="V137" s="67">
        <f>IF(ISBLANK(X137), "", _xlfn.XLOOKUP(X137,'SNAP2 IDs'!C$3:C$15,'SNAP2 IDs'!B$3:B$15,""))</f>
        <v>1</v>
      </c>
      <c r="W137" s="67">
        <f>_xlfn.XLOOKUP($V137, 'SNAP2 IDs'!$B$3:$B$15,'SNAP2 IDs'!D$3:D$15, "Lookup err")</f>
        <v>2</v>
      </c>
      <c r="X137" s="67">
        <v>9</v>
      </c>
      <c r="Y137" s="67" t="str">
        <f>_xlfn.XLOOKUP($V137, 'SNAP2 IDs'!$B$3:$B$15,'SNAP2 IDs'!E$3:E$15, "Lookup err")</f>
        <v>02:00:ce:ca:e4:6f</v>
      </c>
      <c r="Z137" s="67" t="str">
        <f>_xlfn.XLOOKUP($V137, 'SNAP2 IDs'!$B$3:$B$15,'SNAP2 IDs'!F$3:F$15, "Lookup err")</f>
        <v>snap09.sas.pvt</v>
      </c>
      <c r="AA137" s="67">
        <v>0</v>
      </c>
      <c r="AB137" s="67">
        <v>0</v>
      </c>
      <c r="AC137" s="67">
        <v>1</v>
      </c>
      <c r="AD137" s="67">
        <f t="shared" si="24"/>
        <v>2</v>
      </c>
      <c r="AE137" s="67">
        <f t="shared" si="25"/>
        <v>3</v>
      </c>
      <c r="AF137" s="67">
        <f t="shared" si="26"/>
        <v>257</v>
      </c>
      <c r="AG137" s="76" t="s">
        <v>343</v>
      </c>
    </row>
    <row r="138" spans="1:33" s="45" customFormat="1" ht="15.95" customHeight="1">
      <c r="A138" s="90"/>
      <c r="B138" s="87" t="s">
        <v>469</v>
      </c>
      <c r="C138" s="74" t="s">
        <v>71</v>
      </c>
      <c r="D138" s="74">
        <v>37.240450439999996</v>
      </c>
      <c r="E138" s="74">
        <v>-118.28172170000001</v>
      </c>
      <c r="F138" s="74">
        <v>1183.19</v>
      </c>
      <c r="G138" s="75">
        <v>-4.88</v>
      </c>
      <c r="H138" s="75">
        <v>74.709999999999994</v>
      </c>
      <c r="I138" s="85" t="s">
        <v>72</v>
      </c>
      <c r="J138" s="85" t="s">
        <v>72</v>
      </c>
      <c r="K138" s="99" t="s">
        <v>470</v>
      </c>
      <c r="L138" s="99" t="s">
        <v>471</v>
      </c>
      <c r="M138" s="85" t="s">
        <v>75</v>
      </c>
      <c r="N138" s="85" t="s">
        <v>75</v>
      </c>
      <c r="O138" s="67">
        <v>28</v>
      </c>
      <c r="P138" s="67">
        <f>_xlfn.XLOOKUP(O138,'ARX IDs'!B$3:B$47,'ARX IDs'!C$3:C$47,"")</f>
        <v>18</v>
      </c>
      <c r="Q138" s="67">
        <f>O138</f>
        <v>28</v>
      </c>
      <c r="R138" s="67">
        <v>1</v>
      </c>
      <c r="S138" s="84">
        <f t="shared" si="23"/>
        <v>2801</v>
      </c>
      <c r="T138" s="80">
        <v>2</v>
      </c>
      <c r="U138" s="84">
        <f t="shared" si="27"/>
        <v>2802</v>
      </c>
      <c r="V138" s="67">
        <f>IF(ISBLANK(X138), "", _xlfn.XLOOKUP(X138,'SNAP2 IDs'!C$3:C$15,'SNAP2 IDs'!B$3:B$15,""))</f>
        <v>6</v>
      </c>
      <c r="W138" s="67">
        <f>_xlfn.XLOOKUP($V138, 'SNAP2 IDs'!$B$3:$B$15,'SNAP2 IDs'!D$3:D$15, "Lookup err")</f>
        <v>1</v>
      </c>
      <c r="X138" s="67">
        <v>6</v>
      </c>
      <c r="Y138" s="67" t="str">
        <f>_xlfn.XLOOKUP($V138, 'SNAP2 IDs'!$B$3:$B$15,'SNAP2 IDs'!E$3:E$15, "Lookup err")</f>
        <v>02:00:c2:4f:e4:75</v>
      </c>
      <c r="Z138" s="67" t="str">
        <f>_xlfn.XLOOKUP($V138, 'SNAP2 IDs'!$B$3:$B$15,'SNAP2 IDs'!F$3:F$15, "Lookup err")</f>
        <v>snap06.sas.pvt</v>
      </c>
      <c r="AA138" s="67">
        <v>1</v>
      </c>
      <c r="AB138" s="67">
        <v>18</v>
      </c>
      <c r="AC138" s="67">
        <v>19</v>
      </c>
      <c r="AD138" s="67">
        <f t="shared" si="24"/>
        <v>48</v>
      </c>
      <c r="AE138" s="67">
        <f t="shared" si="25"/>
        <v>49</v>
      </c>
      <c r="AF138" s="67">
        <f t="shared" si="26"/>
        <v>184</v>
      </c>
      <c r="AG138" s="76" t="s">
        <v>343</v>
      </c>
    </row>
    <row r="139" spans="1:33" s="45" customFormat="1" ht="15.95" customHeight="1">
      <c r="A139" s="90"/>
      <c r="B139" s="87" t="s">
        <v>472</v>
      </c>
      <c r="C139" s="74" t="s">
        <v>71</v>
      </c>
      <c r="D139" s="74">
        <v>37.24030174</v>
      </c>
      <c r="E139" s="74">
        <v>-118.28185662</v>
      </c>
      <c r="F139" s="74">
        <v>1182.8</v>
      </c>
      <c r="G139" s="75">
        <v>-16.850000000000001</v>
      </c>
      <c r="H139" s="75">
        <v>58.21</v>
      </c>
      <c r="I139" s="85" t="s">
        <v>72</v>
      </c>
      <c r="J139" s="85" t="s">
        <v>72</v>
      </c>
      <c r="K139" s="99" t="s">
        <v>473</v>
      </c>
      <c r="L139" s="99" t="s">
        <v>474</v>
      </c>
      <c r="M139" s="85" t="s">
        <v>75</v>
      </c>
      <c r="N139" s="85" t="s">
        <v>75</v>
      </c>
      <c r="O139" s="67">
        <v>35</v>
      </c>
      <c r="P139" s="67">
        <f>_xlfn.XLOOKUP(O139,'ARX IDs'!B$3:B$47,'ARX IDs'!C$3:C$47,"")</f>
        <v>29</v>
      </c>
      <c r="Q139" s="67">
        <v>35</v>
      </c>
      <c r="R139" s="67">
        <v>7</v>
      </c>
      <c r="S139" s="84">
        <f t="shared" si="23"/>
        <v>3507</v>
      </c>
      <c r="T139" s="80">
        <v>8</v>
      </c>
      <c r="U139" s="84">
        <f t="shared" si="27"/>
        <v>3508</v>
      </c>
      <c r="V139" s="67">
        <f>IF(ISBLANK(X139), "", _xlfn.XLOOKUP(X139,'SNAP2 IDs'!C$3:C$15,'SNAP2 IDs'!B$3:B$15,""))</f>
        <v>1</v>
      </c>
      <c r="W139" s="67">
        <f>_xlfn.XLOOKUP($V139, 'SNAP2 IDs'!$B$3:$B$15,'SNAP2 IDs'!D$3:D$15, "Lookup err")</f>
        <v>2</v>
      </c>
      <c r="X139" s="67">
        <v>9</v>
      </c>
      <c r="Y139" s="67" t="str">
        <f>_xlfn.XLOOKUP($V139, 'SNAP2 IDs'!$B$3:$B$15,'SNAP2 IDs'!E$3:E$15, "Lookup err")</f>
        <v>02:00:ce:ca:e4:6f</v>
      </c>
      <c r="Z139" s="67" t="str">
        <f>_xlfn.XLOOKUP($V139, 'SNAP2 IDs'!$B$3:$B$15,'SNAP2 IDs'!F$3:F$15, "Lookup err")</f>
        <v>snap09.sas.pvt</v>
      </c>
      <c r="AA139" s="67">
        <v>0</v>
      </c>
      <c r="AB139" s="67">
        <v>2</v>
      </c>
      <c r="AC139" s="67">
        <v>3</v>
      </c>
      <c r="AD139" s="67">
        <f t="shared" si="24"/>
        <v>0</v>
      </c>
      <c r="AE139" s="67">
        <f t="shared" si="25"/>
        <v>1</v>
      </c>
      <c r="AF139" s="67">
        <f t="shared" si="26"/>
        <v>256</v>
      </c>
      <c r="AG139" s="76" t="s">
        <v>343</v>
      </c>
    </row>
    <row r="140" spans="1:33" s="45" customFormat="1" ht="15.95" customHeight="1">
      <c r="A140" s="90"/>
      <c r="B140" s="87" t="s">
        <v>475</v>
      </c>
      <c r="C140" s="74" t="s">
        <v>71</v>
      </c>
      <c r="D140" s="74">
        <v>37.240260229999997</v>
      </c>
      <c r="E140" s="74">
        <v>-118.28181887</v>
      </c>
      <c r="F140" s="74">
        <v>1182.68</v>
      </c>
      <c r="G140" s="75">
        <v>-13.5</v>
      </c>
      <c r="H140" s="75">
        <v>53.6</v>
      </c>
      <c r="I140" s="85" t="s">
        <v>72</v>
      </c>
      <c r="J140" s="85" t="s">
        <v>72</v>
      </c>
      <c r="K140" s="99" t="s">
        <v>476</v>
      </c>
      <c r="L140" s="99" t="s">
        <v>477</v>
      </c>
      <c r="M140" s="85" t="s">
        <v>75</v>
      </c>
      <c r="N140" s="85" t="s">
        <v>75</v>
      </c>
      <c r="O140" s="67">
        <v>35</v>
      </c>
      <c r="P140" s="67">
        <f>_xlfn.XLOOKUP(O140,'ARX IDs'!B$3:B$47,'ARX IDs'!C$3:C$47,"")</f>
        <v>29</v>
      </c>
      <c r="Q140" s="67">
        <v>35</v>
      </c>
      <c r="R140" s="67">
        <v>9</v>
      </c>
      <c r="S140" s="84">
        <f t="shared" si="23"/>
        <v>3509</v>
      </c>
      <c r="T140" s="80">
        <v>10</v>
      </c>
      <c r="U140" s="84">
        <f t="shared" si="27"/>
        <v>3510</v>
      </c>
      <c r="V140" s="67">
        <f>IF(ISBLANK(X140), "", _xlfn.XLOOKUP(X140,'SNAP2 IDs'!C$3:C$15,'SNAP2 IDs'!B$3:B$15,""))</f>
        <v>1</v>
      </c>
      <c r="W140" s="67">
        <f>_xlfn.XLOOKUP($V140, 'SNAP2 IDs'!$B$3:$B$15,'SNAP2 IDs'!D$3:D$15, "Lookup err")</f>
        <v>2</v>
      </c>
      <c r="X140" s="67">
        <v>9</v>
      </c>
      <c r="Y140" s="67" t="str">
        <f>_xlfn.XLOOKUP($V140, 'SNAP2 IDs'!$B$3:$B$15,'SNAP2 IDs'!E$3:E$15, "Lookup err")</f>
        <v>02:00:ce:ca:e4:6f</v>
      </c>
      <c r="Z140" s="67" t="str">
        <f>_xlfn.XLOOKUP($V140, 'SNAP2 IDs'!$B$3:$B$15,'SNAP2 IDs'!F$3:F$15, "Lookup err")</f>
        <v>snap09.sas.pvt</v>
      </c>
      <c r="AA140" s="67">
        <v>0</v>
      </c>
      <c r="AB140" s="67">
        <v>4</v>
      </c>
      <c r="AC140" s="67">
        <v>5</v>
      </c>
      <c r="AD140" s="67">
        <f t="shared" si="24"/>
        <v>6</v>
      </c>
      <c r="AE140" s="67">
        <f t="shared" si="25"/>
        <v>7</v>
      </c>
      <c r="AF140" s="67">
        <f t="shared" si="26"/>
        <v>259</v>
      </c>
      <c r="AG140" s="76" t="s">
        <v>343</v>
      </c>
    </row>
    <row r="141" spans="1:33" s="45" customFormat="1" ht="15.95" customHeight="1">
      <c r="A141" s="90"/>
      <c r="B141" s="87" t="s">
        <v>478</v>
      </c>
      <c r="C141" s="74" t="s">
        <v>71</v>
      </c>
      <c r="D141" s="74">
        <v>37.240256799999997</v>
      </c>
      <c r="E141" s="74">
        <v>-118.28187912999999</v>
      </c>
      <c r="F141" s="74">
        <v>1182.8</v>
      </c>
      <c r="G141" s="75">
        <v>-18.850000000000001</v>
      </c>
      <c r="H141" s="75">
        <v>53.22</v>
      </c>
      <c r="I141" s="85" t="s">
        <v>72</v>
      </c>
      <c r="J141" s="85" t="s">
        <v>72</v>
      </c>
      <c r="K141" s="99" t="s">
        <v>479</v>
      </c>
      <c r="L141" s="99" t="s">
        <v>480</v>
      </c>
      <c r="M141" s="85" t="s">
        <v>75</v>
      </c>
      <c r="N141" s="85" t="s">
        <v>75</v>
      </c>
      <c r="O141" s="67">
        <v>35</v>
      </c>
      <c r="P141" s="67">
        <f>_xlfn.XLOOKUP(O141,'ARX IDs'!B$3:B$47,'ARX IDs'!C$3:C$47,"")</f>
        <v>29</v>
      </c>
      <c r="Q141" s="67">
        <v>35</v>
      </c>
      <c r="R141" s="67">
        <v>11</v>
      </c>
      <c r="S141" s="84">
        <f t="shared" si="23"/>
        <v>3511</v>
      </c>
      <c r="T141" s="80">
        <v>12</v>
      </c>
      <c r="U141" s="84">
        <f t="shared" si="27"/>
        <v>3512</v>
      </c>
      <c r="V141" s="67">
        <f>IF(ISBLANK(X141), "", _xlfn.XLOOKUP(X141,'SNAP2 IDs'!C$3:C$15,'SNAP2 IDs'!B$3:B$15,""))</f>
        <v>1</v>
      </c>
      <c r="W141" s="67">
        <f>_xlfn.XLOOKUP($V141, 'SNAP2 IDs'!$B$3:$B$15,'SNAP2 IDs'!D$3:D$15, "Lookup err")</f>
        <v>2</v>
      </c>
      <c r="X141" s="67">
        <v>9</v>
      </c>
      <c r="Y141" s="67" t="str">
        <f>_xlfn.XLOOKUP($V141, 'SNAP2 IDs'!$B$3:$B$15,'SNAP2 IDs'!E$3:E$15, "Lookup err")</f>
        <v>02:00:ce:ca:e4:6f</v>
      </c>
      <c r="Z141" s="67" t="str">
        <f>_xlfn.XLOOKUP($V141, 'SNAP2 IDs'!$B$3:$B$15,'SNAP2 IDs'!F$3:F$15, "Lookup err")</f>
        <v>snap09.sas.pvt</v>
      </c>
      <c r="AA141" s="67">
        <v>0</v>
      </c>
      <c r="AB141" s="67">
        <v>6</v>
      </c>
      <c r="AC141" s="67">
        <v>7</v>
      </c>
      <c r="AD141" s="67">
        <f t="shared" si="24"/>
        <v>4</v>
      </c>
      <c r="AE141" s="67">
        <f t="shared" si="25"/>
        <v>5</v>
      </c>
      <c r="AF141" s="67">
        <f t="shared" si="26"/>
        <v>258</v>
      </c>
      <c r="AG141" s="76" t="s">
        <v>343</v>
      </c>
    </row>
    <row r="142" spans="1:33" s="45" customFormat="1" ht="15.95" customHeight="1">
      <c r="A142" s="90"/>
      <c r="B142" s="87" t="s">
        <v>481</v>
      </c>
      <c r="C142" s="74" t="s">
        <v>71</v>
      </c>
      <c r="D142" s="74">
        <v>37.240145220000002</v>
      </c>
      <c r="E142" s="74">
        <v>-118.2817778</v>
      </c>
      <c r="F142" s="74">
        <v>1182.55</v>
      </c>
      <c r="G142" s="75">
        <v>-9.86</v>
      </c>
      <c r="H142" s="75">
        <v>40.840000000000003</v>
      </c>
      <c r="I142" s="85" t="s">
        <v>72</v>
      </c>
      <c r="J142" s="85" t="s">
        <v>72</v>
      </c>
      <c r="K142" s="99" t="s">
        <v>482</v>
      </c>
      <c r="L142" s="99" t="s">
        <v>483</v>
      </c>
      <c r="M142" s="85" t="s">
        <v>75</v>
      </c>
      <c r="N142" s="85" t="s">
        <v>75</v>
      </c>
      <c r="O142" s="67">
        <v>35</v>
      </c>
      <c r="P142" s="67">
        <f>_xlfn.XLOOKUP(O142,'ARX IDs'!B$3:B$47,'ARX IDs'!C$3:C$47,"")</f>
        <v>29</v>
      </c>
      <c r="Q142" s="67">
        <v>35</v>
      </c>
      <c r="R142" s="67">
        <v>13</v>
      </c>
      <c r="S142" s="84">
        <f t="shared" si="23"/>
        <v>3513</v>
      </c>
      <c r="T142" s="80">
        <v>14</v>
      </c>
      <c r="U142" s="84">
        <f t="shared" si="27"/>
        <v>3514</v>
      </c>
      <c r="V142" s="67">
        <f>IF(ISBLANK(X142), "", _xlfn.XLOOKUP(X142,'SNAP2 IDs'!C$3:C$15,'SNAP2 IDs'!B$3:B$15,""))</f>
        <v>1</v>
      </c>
      <c r="W142" s="67">
        <f>_xlfn.XLOOKUP($V142, 'SNAP2 IDs'!$B$3:$B$15,'SNAP2 IDs'!D$3:D$15, "Lookup err")</f>
        <v>2</v>
      </c>
      <c r="X142" s="67">
        <v>9</v>
      </c>
      <c r="Y142" s="67" t="str">
        <f>_xlfn.XLOOKUP($V142, 'SNAP2 IDs'!$B$3:$B$15,'SNAP2 IDs'!E$3:E$15, "Lookup err")</f>
        <v>02:00:ce:ca:e4:6f</v>
      </c>
      <c r="Z142" s="67" t="str">
        <f>_xlfn.XLOOKUP($V142, 'SNAP2 IDs'!$B$3:$B$15,'SNAP2 IDs'!F$3:F$15, "Lookup err")</f>
        <v>snap09.sas.pvt</v>
      </c>
      <c r="AA142" s="67">
        <v>0</v>
      </c>
      <c r="AB142" s="67">
        <v>8</v>
      </c>
      <c r="AC142" s="67">
        <v>9</v>
      </c>
      <c r="AD142" s="67">
        <f t="shared" si="24"/>
        <v>10</v>
      </c>
      <c r="AE142" s="67">
        <f t="shared" si="25"/>
        <v>11</v>
      </c>
      <c r="AF142" s="67">
        <f t="shared" si="26"/>
        <v>261</v>
      </c>
      <c r="AG142" s="76" t="s">
        <v>343</v>
      </c>
    </row>
    <row r="143" spans="1:33" s="45" customFormat="1" ht="15.95" customHeight="1">
      <c r="A143" s="90"/>
      <c r="B143" s="87" t="s">
        <v>484</v>
      </c>
      <c r="C143" s="74" t="s">
        <v>71</v>
      </c>
      <c r="D143" s="74">
        <v>37.240102440000001</v>
      </c>
      <c r="E143" s="74">
        <v>-118.28170494</v>
      </c>
      <c r="F143" s="74">
        <v>1182.48</v>
      </c>
      <c r="G143" s="75">
        <v>-3.39</v>
      </c>
      <c r="H143" s="75">
        <v>36.090000000000003</v>
      </c>
      <c r="I143" s="85" t="s">
        <v>72</v>
      </c>
      <c r="J143" s="85" t="s">
        <v>72</v>
      </c>
      <c r="K143" s="99" t="s">
        <v>485</v>
      </c>
      <c r="L143" s="99" t="s">
        <v>486</v>
      </c>
      <c r="M143" s="85" t="s">
        <v>75</v>
      </c>
      <c r="N143" s="85" t="s">
        <v>75</v>
      </c>
      <c r="O143" s="67">
        <v>28</v>
      </c>
      <c r="P143" s="67">
        <f>_xlfn.XLOOKUP(O143,'ARX IDs'!B$3:B$47,'ARX IDs'!C$3:C$47,"")</f>
        <v>18</v>
      </c>
      <c r="Q143" s="67">
        <f>O143</f>
        <v>28</v>
      </c>
      <c r="R143" s="67">
        <v>3</v>
      </c>
      <c r="S143" s="84">
        <f t="shared" si="23"/>
        <v>2803</v>
      </c>
      <c r="T143" s="80">
        <v>4</v>
      </c>
      <c r="U143" s="84">
        <f t="shared" si="27"/>
        <v>2804</v>
      </c>
      <c r="V143" s="67">
        <f>IF(ISBLANK(X143), "", _xlfn.XLOOKUP(X143,'SNAP2 IDs'!C$3:C$15,'SNAP2 IDs'!B$3:B$15,""))</f>
        <v>6</v>
      </c>
      <c r="W143" s="67">
        <f>_xlfn.XLOOKUP($V143, 'SNAP2 IDs'!$B$3:$B$15,'SNAP2 IDs'!D$3:D$15, "Lookup err")</f>
        <v>1</v>
      </c>
      <c r="X143" s="67">
        <v>6</v>
      </c>
      <c r="Y143" s="67" t="str">
        <f>_xlfn.XLOOKUP($V143, 'SNAP2 IDs'!$B$3:$B$15,'SNAP2 IDs'!E$3:E$15, "Lookup err")</f>
        <v>02:00:c2:4f:e4:75</v>
      </c>
      <c r="Z143" s="67" t="str">
        <f>_xlfn.XLOOKUP($V143, 'SNAP2 IDs'!$B$3:$B$15,'SNAP2 IDs'!F$3:F$15, "Lookup err")</f>
        <v>snap06.sas.pvt</v>
      </c>
      <c r="AA143" s="67">
        <v>1</v>
      </c>
      <c r="AB143" s="67">
        <v>20</v>
      </c>
      <c r="AC143" s="67">
        <v>21</v>
      </c>
      <c r="AD143" s="67">
        <f t="shared" si="24"/>
        <v>54</v>
      </c>
      <c r="AE143" s="67">
        <f t="shared" si="25"/>
        <v>55</v>
      </c>
      <c r="AF143" s="67">
        <f t="shared" si="26"/>
        <v>187</v>
      </c>
      <c r="AG143" s="76" t="s">
        <v>343</v>
      </c>
    </row>
    <row r="144" spans="1:33" s="45" customFormat="1" ht="15.95" customHeight="1">
      <c r="A144" s="90"/>
      <c r="B144" s="87" t="s">
        <v>487</v>
      </c>
      <c r="C144" s="74" t="s">
        <v>71</v>
      </c>
      <c r="D144" s="74">
        <v>37.240086810000001</v>
      </c>
      <c r="E144" s="74">
        <v>-118.28179152</v>
      </c>
      <c r="F144" s="74">
        <v>1182.57</v>
      </c>
      <c r="G144" s="75">
        <v>-11.08</v>
      </c>
      <c r="H144" s="75">
        <v>34.35</v>
      </c>
      <c r="I144" s="85" t="s">
        <v>72</v>
      </c>
      <c r="J144" s="85" t="s">
        <v>72</v>
      </c>
      <c r="K144" s="99" t="s">
        <v>488</v>
      </c>
      <c r="L144" s="99" t="s">
        <v>489</v>
      </c>
      <c r="M144" s="85" t="s">
        <v>75</v>
      </c>
      <c r="N144" s="85" t="s">
        <v>75</v>
      </c>
      <c r="O144" s="67">
        <v>35</v>
      </c>
      <c r="P144" s="67">
        <f>_xlfn.XLOOKUP(O144,'ARX IDs'!B$3:B$47,'ARX IDs'!C$3:C$47,"")</f>
        <v>29</v>
      </c>
      <c r="Q144" s="67">
        <v>35</v>
      </c>
      <c r="R144" s="67">
        <v>15</v>
      </c>
      <c r="S144" s="84">
        <f t="shared" si="23"/>
        <v>3515</v>
      </c>
      <c r="T144" s="80">
        <v>16</v>
      </c>
      <c r="U144" s="84">
        <f t="shared" si="27"/>
        <v>3516</v>
      </c>
      <c r="V144" s="67">
        <f>IF(ISBLANK(X144), "", _xlfn.XLOOKUP(X144,'SNAP2 IDs'!C$3:C$15,'SNAP2 IDs'!B$3:B$15,""))</f>
        <v>1</v>
      </c>
      <c r="W144" s="67">
        <f>_xlfn.XLOOKUP($V144, 'SNAP2 IDs'!$B$3:$B$15,'SNAP2 IDs'!D$3:D$15, "Lookup err")</f>
        <v>2</v>
      </c>
      <c r="X144" s="67">
        <v>9</v>
      </c>
      <c r="Y144" s="67" t="str">
        <f>_xlfn.XLOOKUP($V144, 'SNAP2 IDs'!$B$3:$B$15,'SNAP2 IDs'!E$3:E$15, "Lookup err")</f>
        <v>02:00:ce:ca:e4:6f</v>
      </c>
      <c r="Z144" s="67" t="str">
        <f>_xlfn.XLOOKUP($V144, 'SNAP2 IDs'!$B$3:$B$15,'SNAP2 IDs'!F$3:F$15, "Lookup err")</f>
        <v>snap09.sas.pvt</v>
      </c>
      <c r="AA144" s="67">
        <v>0</v>
      </c>
      <c r="AB144" s="67">
        <v>10</v>
      </c>
      <c r="AC144" s="67">
        <v>11</v>
      </c>
      <c r="AD144" s="67">
        <f t="shared" si="24"/>
        <v>8</v>
      </c>
      <c r="AE144" s="67">
        <f t="shared" si="25"/>
        <v>9</v>
      </c>
      <c r="AF144" s="67">
        <f t="shared" si="26"/>
        <v>260</v>
      </c>
      <c r="AG144" s="76" t="s">
        <v>343</v>
      </c>
    </row>
    <row r="145" spans="1:33" s="45" customFormat="1" ht="15.95" customHeight="1">
      <c r="A145" s="90"/>
      <c r="B145" s="87" t="s">
        <v>490</v>
      </c>
      <c r="C145" s="74" t="s">
        <v>71</v>
      </c>
      <c r="D145" s="74">
        <v>37.240058210000001</v>
      </c>
      <c r="E145" s="74">
        <v>-118.28186972</v>
      </c>
      <c r="F145" s="74">
        <v>1182.6500000000001</v>
      </c>
      <c r="G145" s="75">
        <v>-18.010000000000002</v>
      </c>
      <c r="H145" s="75">
        <v>31.18</v>
      </c>
      <c r="I145" s="85" t="s">
        <v>72</v>
      </c>
      <c r="J145" s="85" t="s">
        <v>72</v>
      </c>
      <c r="K145" s="99" t="s">
        <v>491</v>
      </c>
      <c r="L145" s="99" t="s">
        <v>492</v>
      </c>
      <c r="M145" s="85" t="s">
        <v>75</v>
      </c>
      <c r="N145" s="85" t="s">
        <v>75</v>
      </c>
      <c r="O145" s="67">
        <v>36</v>
      </c>
      <c r="P145" s="67">
        <f>_xlfn.XLOOKUP(O145,'ARX IDs'!B$3:B$47,'ARX IDs'!C$3:C$47,"")</f>
        <v>41</v>
      </c>
      <c r="Q145" s="67">
        <v>36</v>
      </c>
      <c r="R145" s="67">
        <v>1</v>
      </c>
      <c r="S145" s="84">
        <f t="shared" si="23"/>
        <v>3601</v>
      </c>
      <c r="T145" s="80">
        <v>2</v>
      </c>
      <c r="U145" s="84">
        <f t="shared" si="27"/>
        <v>3602</v>
      </c>
      <c r="V145" s="67">
        <f>IF(ISBLANK(X145), "", _xlfn.XLOOKUP(X145,'SNAP2 IDs'!C$3:C$15,'SNAP2 IDs'!B$3:B$15,""))</f>
        <v>1</v>
      </c>
      <c r="W145" s="67">
        <f>_xlfn.XLOOKUP($V145, 'SNAP2 IDs'!$B$3:$B$15,'SNAP2 IDs'!D$3:D$15, "Lookup err")</f>
        <v>2</v>
      </c>
      <c r="X145" s="67">
        <v>9</v>
      </c>
      <c r="Y145" s="67" t="str">
        <f>_xlfn.XLOOKUP($V145, 'SNAP2 IDs'!$B$3:$B$15,'SNAP2 IDs'!E$3:E$15, "Lookup err")</f>
        <v>02:00:ce:ca:e4:6f</v>
      </c>
      <c r="Z145" s="67" t="str">
        <f>_xlfn.XLOOKUP($V145, 'SNAP2 IDs'!$B$3:$B$15,'SNAP2 IDs'!F$3:F$15, "Lookup err")</f>
        <v>snap09.sas.pvt</v>
      </c>
      <c r="AA145" s="67">
        <v>0</v>
      </c>
      <c r="AB145" s="67">
        <v>12</v>
      </c>
      <c r="AC145" s="67">
        <v>13</v>
      </c>
      <c r="AD145" s="67">
        <f t="shared" si="24"/>
        <v>14</v>
      </c>
      <c r="AE145" s="67">
        <f t="shared" si="25"/>
        <v>15</v>
      </c>
      <c r="AF145" s="67">
        <f t="shared" si="26"/>
        <v>263</v>
      </c>
      <c r="AG145" s="76" t="s">
        <v>343</v>
      </c>
    </row>
    <row r="146" spans="1:33" s="45" customFormat="1" ht="15.95" customHeight="1">
      <c r="A146" s="90"/>
      <c r="B146" s="87" t="s">
        <v>493</v>
      </c>
      <c r="C146" s="74" t="s">
        <v>71</v>
      </c>
      <c r="D146" s="74">
        <v>37.240032339999999</v>
      </c>
      <c r="E146" s="74">
        <v>-118.28173251</v>
      </c>
      <c r="F146" s="74">
        <v>1182.52</v>
      </c>
      <c r="G146" s="75">
        <v>-5.84</v>
      </c>
      <c r="H146" s="75">
        <v>28.31</v>
      </c>
      <c r="I146" s="85" t="s">
        <v>72</v>
      </c>
      <c r="J146" s="85" t="s">
        <v>72</v>
      </c>
      <c r="K146" s="99" t="s">
        <v>494</v>
      </c>
      <c r="L146" s="99" t="s">
        <v>136</v>
      </c>
      <c r="M146" s="85" t="s">
        <v>75</v>
      </c>
      <c r="N146" s="85" t="s">
        <v>75</v>
      </c>
      <c r="O146" s="67">
        <v>30</v>
      </c>
      <c r="P146" s="67">
        <f>_xlfn.XLOOKUP(O146,'ARX IDs'!B$3:B$47,'ARX IDs'!C$3:C$47,"")</f>
        <v>22</v>
      </c>
      <c r="Q146" s="67">
        <f>O146</f>
        <v>30</v>
      </c>
      <c r="R146" s="67">
        <v>11</v>
      </c>
      <c r="S146" s="84">
        <f t="shared" si="23"/>
        <v>3011</v>
      </c>
      <c r="T146" s="80">
        <v>12</v>
      </c>
      <c r="U146" s="84">
        <f t="shared" si="27"/>
        <v>3012</v>
      </c>
      <c r="V146" s="67">
        <f>IF(ISBLANK(X146), "", _xlfn.XLOOKUP(X146,'SNAP2 IDs'!C$3:C$15,'SNAP2 IDs'!B$3:B$15,""))</f>
        <v>8</v>
      </c>
      <c r="W146" s="67">
        <f>_xlfn.XLOOKUP($V146, 'SNAP2 IDs'!$B$3:$B$15,'SNAP2 IDs'!D$3:D$15, "Lookup err")</f>
        <v>2</v>
      </c>
      <c r="X146" s="67">
        <v>7</v>
      </c>
      <c r="Y146" s="67" t="str">
        <f>_xlfn.XLOOKUP($V146, 'SNAP2 IDs'!$B$3:$B$15,'SNAP2 IDs'!E$3:E$15, "Lookup err")</f>
        <v>00:00:d6:de:e4:75</v>
      </c>
      <c r="Z146" s="67" t="str">
        <f>_xlfn.XLOOKUP($V146, 'SNAP2 IDs'!$B$3:$B$15,'SNAP2 IDs'!F$3:F$15, "Lookup err")</f>
        <v>snap07.sas.pvt</v>
      </c>
      <c r="AA146" s="67">
        <v>1</v>
      </c>
      <c r="AB146" s="67">
        <v>4</v>
      </c>
      <c r="AC146" s="67">
        <v>5</v>
      </c>
      <c r="AD146" s="67">
        <f t="shared" si="24"/>
        <v>38</v>
      </c>
      <c r="AE146" s="67">
        <f t="shared" si="25"/>
        <v>39</v>
      </c>
      <c r="AF146" s="67">
        <f t="shared" si="26"/>
        <v>211</v>
      </c>
      <c r="AG146" s="76" t="s">
        <v>495</v>
      </c>
    </row>
    <row r="147" spans="1:33" s="45" customFormat="1" ht="15.95" customHeight="1">
      <c r="A147" s="90"/>
      <c r="B147" s="87" t="s">
        <v>496</v>
      </c>
      <c r="C147" s="74" t="s">
        <v>71</v>
      </c>
      <c r="D147" s="74">
        <v>37.23999336</v>
      </c>
      <c r="E147" s="74">
        <v>-118.28170397</v>
      </c>
      <c r="F147" s="74">
        <v>1182.52</v>
      </c>
      <c r="G147" s="75">
        <v>-3.31</v>
      </c>
      <c r="H147" s="75">
        <v>23.98</v>
      </c>
      <c r="I147" s="85" t="s">
        <v>72</v>
      </c>
      <c r="J147" s="85" t="s">
        <v>72</v>
      </c>
      <c r="K147" s="99" t="s">
        <v>497</v>
      </c>
      <c r="L147" s="99" t="s">
        <v>498</v>
      </c>
      <c r="M147" s="85" t="s">
        <v>75</v>
      </c>
      <c r="N147" s="85" t="s">
        <v>75</v>
      </c>
      <c r="O147" s="67">
        <v>30</v>
      </c>
      <c r="P147" s="67">
        <f>_xlfn.XLOOKUP(O147,'ARX IDs'!B$3:B$47,'ARX IDs'!C$3:C$47,"")</f>
        <v>22</v>
      </c>
      <c r="Q147" s="67">
        <f>O147</f>
        <v>30</v>
      </c>
      <c r="R147" s="67">
        <v>13</v>
      </c>
      <c r="S147" s="84">
        <f t="shared" si="23"/>
        <v>3013</v>
      </c>
      <c r="T147" s="80">
        <v>14</v>
      </c>
      <c r="U147" s="84">
        <f t="shared" si="27"/>
        <v>3014</v>
      </c>
      <c r="V147" s="67">
        <f>IF(ISBLANK(X147), "", _xlfn.XLOOKUP(X147,'SNAP2 IDs'!C$3:C$15,'SNAP2 IDs'!B$3:B$15,""))</f>
        <v>8</v>
      </c>
      <c r="W147" s="67">
        <f>_xlfn.XLOOKUP($V147, 'SNAP2 IDs'!$B$3:$B$15,'SNAP2 IDs'!D$3:D$15, "Lookup err")</f>
        <v>2</v>
      </c>
      <c r="X147" s="67">
        <v>7</v>
      </c>
      <c r="Y147" s="67" t="str">
        <f>_xlfn.XLOOKUP($V147, 'SNAP2 IDs'!$B$3:$B$15,'SNAP2 IDs'!E$3:E$15, "Lookup err")</f>
        <v>00:00:d6:de:e4:75</v>
      </c>
      <c r="Z147" s="67" t="str">
        <f>_xlfn.XLOOKUP($V147, 'SNAP2 IDs'!$B$3:$B$15,'SNAP2 IDs'!F$3:F$15, "Lookup err")</f>
        <v>snap07.sas.pvt</v>
      </c>
      <c r="AA147" s="67">
        <v>1</v>
      </c>
      <c r="AB147" s="67">
        <v>6</v>
      </c>
      <c r="AC147" s="67">
        <v>7</v>
      </c>
      <c r="AD147" s="67">
        <f t="shared" si="24"/>
        <v>36</v>
      </c>
      <c r="AE147" s="67">
        <f t="shared" si="25"/>
        <v>37</v>
      </c>
      <c r="AF147" s="67">
        <f t="shared" si="26"/>
        <v>210</v>
      </c>
      <c r="AG147" s="76" t="s">
        <v>495</v>
      </c>
    </row>
    <row r="148" spans="1:33" s="45" customFormat="1" ht="15.95" customHeight="1">
      <c r="A148" s="90"/>
      <c r="B148" s="87" t="s">
        <v>499</v>
      </c>
      <c r="C148" s="74" t="s">
        <v>71</v>
      </c>
      <c r="D148" s="74">
        <v>37.239981370000002</v>
      </c>
      <c r="E148" s="74">
        <v>-118.28182151</v>
      </c>
      <c r="F148" s="74">
        <v>1182.5899999999999</v>
      </c>
      <c r="G148" s="75">
        <v>-13.74</v>
      </c>
      <c r="H148" s="75">
        <v>22.65</v>
      </c>
      <c r="I148" s="85" t="s">
        <v>72</v>
      </c>
      <c r="J148" s="85" t="s">
        <v>72</v>
      </c>
      <c r="K148" s="99" t="s">
        <v>500</v>
      </c>
      <c r="L148" s="99" t="s">
        <v>501</v>
      </c>
      <c r="M148" s="85" t="s">
        <v>75</v>
      </c>
      <c r="N148" s="85" t="s">
        <v>75</v>
      </c>
      <c r="O148" s="67">
        <v>30</v>
      </c>
      <c r="P148" s="67">
        <f>_xlfn.XLOOKUP(O148,'ARX IDs'!B$3:B$47,'ARX IDs'!C$3:C$47,"")</f>
        <v>22</v>
      </c>
      <c r="Q148" s="67">
        <f>O148</f>
        <v>30</v>
      </c>
      <c r="R148" s="67">
        <v>15</v>
      </c>
      <c r="S148" s="84">
        <f t="shared" si="23"/>
        <v>3015</v>
      </c>
      <c r="T148" s="80">
        <v>16</v>
      </c>
      <c r="U148" s="84">
        <f t="shared" si="27"/>
        <v>3016</v>
      </c>
      <c r="V148" s="67">
        <f>IF(ISBLANK(X148), "", _xlfn.XLOOKUP(X148,'SNAP2 IDs'!C$3:C$15,'SNAP2 IDs'!B$3:B$15,""))</f>
        <v>8</v>
      </c>
      <c r="W148" s="67">
        <f>_xlfn.XLOOKUP($V148, 'SNAP2 IDs'!$B$3:$B$15,'SNAP2 IDs'!D$3:D$15, "Lookup err")</f>
        <v>2</v>
      </c>
      <c r="X148" s="67">
        <v>7</v>
      </c>
      <c r="Y148" s="67" t="str">
        <f>_xlfn.XLOOKUP($V148, 'SNAP2 IDs'!$B$3:$B$15,'SNAP2 IDs'!E$3:E$15, "Lookup err")</f>
        <v>00:00:d6:de:e4:75</v>
      </c>
      <c r="Z148" s="67" t="str">
        <f>_xlfn.XLOOKUP($V148, 'SNAP2 IDs'!$B$3:$B$15,'SNAP2 IDs'!F$3:F$15, "Lookup err")</f>
        <v>snap07.sas.pvt</v>
      </c>
      <c r="AA148" s="67">
        <v>1</v>
      </c>
      <c r="AB148" s="67">
        <v>8</v>
      </c>
      <c r="AC148" s="67">
        <v>9</v>
      </c>
      <c r="AD148" s="67">
        <f t="shared" si="24"/>
        <v>42</v>
      </c>
      <c r="AE148" s="67">
        <f t="shared" si="25"/>
        <v>43</v>
      </c>
      <c r="AF148" s="67">
        <f t="shared" si="26"/>
        <v>213</v>
      </c>
      <c r="AG148" s="76" t="s">
        <v>495</v>
      </c>
    </row>
    <row r="149" spans="1:33" s="45" customFormat="1" ht="15.95" customHeight="1">
      <c r="A149" s="90"/>
      <c r="B149" s="87" t="s">
        <v>502</v>
      </c>
      <c r="C149" s="74" t="s">
        <v>71</v>
      </c>
      <c r="D149" s="74">
        <v>37.239921119999998</v>
      </c>
      <c r="E149" s="74">
        <v>-118.28174098</v>
      </c>
      <c r="F149" s="74">
        <v>1182.73</v>
      </c>
      <c r="G149" s="75">
        <v>-6.59</v>
      </c>
      <c r="H149" s="75">
        <v>15.96</v>
      </c>
      <c r="I149" s="85" t="s">
        <v>72</v>
      </c>
      <c r="J149" s="85" t="s">
        <v>72</v>
      </c>
      <c r="K149" s="99" t="s">
        <v>503</v>
      </c>
      <c r="L149" s="99" t="s">
        <v>100</v>
      </c>
      <c r="M149" s="85" t="s">
        <v>75</v>
      </c>
      <c r="N149" s="85" t="s">
        <v>75</v>
      </c>
      <c r="O149" s="67">
        <v>31</v>
      </c>
      <c r="P149" s="67">
        <f>_xlfn.XLOOKUP(O149,'ARX IDs'!B$3:B$47,'ARX IDs'!C$3:C$47,"")</f>
        <v>19</v>
      </c>
      <c r="Q149" s="67">
        <f>O149</f>
        <v>31</v>
      </c>
      <c r="R149" s="67">
        <v>1</v>
      </c>
      <c r="S149" s="84">
        <f t="shared" si="23"/>
        <v>3101</v>
      </c>
      <c r="T149" s="80">
        <v>2</v>
      </c>
      <c r="U149" s="84">
        <f t="shared" si="27"/>
        <v>3102</v>
      </c>
      <c r="V149" s="67">
        <f>IF(ISBLANK(X149), "", _xlfn.XLOOKUP(X149,'SNAP2 IDs'!C$3:C$15,'SNAP2 IDs'!B$3:B$15,""))</f>
        <v>8</v>
      </c>
      <c r="W149" s="67">
        <f>_xlfn.XLOOKUP($V149, 'SNAP2 IDs'!$B$3:$B$15,'SNAP2 IDs'!D$3:D$15, "Lookup err")</f>
        <v>2</v>
      </c>
      <c r="X149" s="67">
        <v>7</v>
      </c>
      <c r="Y149" s="67" t="str">
        <f>_xlfn.XLOOKUP($V149, 'SNAP2 IDs'!$B$3:$B$15,'SNAP2 IDs'!E$3:E$15, "Lookup err")</f>
        <v>00:00:d6:de:e4:75</v>
      </c>
      <c r="Z149" s="67" t="str">
        <f>_xlfn.XLOOKUP($V149, 'SNAP2 IDs'!$B$3:$B$15,'SNAP2 IDs'!F$3:F$15, "Lookup err")</f>
        <v>snap07.sas.pvt</v>
      </c>
      <c r="AA149" s="67">
        <v>1</v>
      </c>
      <c r="AB149" s="67">
        <v>10</v>
      </c>
      <c r="AC149" s="67">
        <v>11</v>
      </c>
      <c r="AD149" s="67">
        <f t="shared" si="24"/>
        <v>40</v>
      </c>
      <c r="AE149" s="67">
        <f t="shared" si="25"/>
        <v>41</v>
      </c>
      <c r="AF149" s="67">
        <f t="shared" si="26"/>
        <v>212</v>
      </c>
      <c r="AG149" s="76" t="s">
        <v>495</v>
      </c>
    </row>
    <row r="150" spans="1:33" s="45" customFormat="1" ht="15.95" customHeight="1">
      <c r="A150" s="90"/>
      <c r="B150" s="87" t="s">
        <v>504</v>
      </c>
      <c r="C150" s="74" t="s">
        <v>71</v>
      </c>
      <c r="D150" s="74">
        <v>37.239827419999997</v>
      </c>
      <c r="E150" s="74">
        <v>-118.28177534</v>
      </c>
      <c r="F150" s="74">
        <v>1182.78</v>
      </c>
      <c r="G150" s="75">
        <v>-9.64</v>
      </c>
      <c r="H150" s="75">
        <v>5.57</v>
      </c>
      <c r="I150" s="86" t="s">
        <v>193</v>
      </c>
      <c r="J150" s="86" t="s">
        <v>193</v>
      </c>
      <c r="K150" s="99"/>
      <c r="L150" s="99"/>
      <c r="M150" s="96" t="s">
        <v>505</v>
      </c>
      <c r="N150" s="86" t="s">
        <v>326</v>
      </c>
      <c r="O150" s="67"/>
      <c r="P150" s="67" t="str">
        <f>_xlfn.XLOOKUP(O150,'ARX IDs'!B$3:B$47,'ARX IDs'!C$3:C$47,"")</f>
        <v/>
      </c>
      <c r="Q150" s="67"/>
      <c r="R150" s="67"/>
      <c r="S150" s="84">
        <f t="shared" si="23"/>
        <v>0</v>
      </c>
      <c r="T150" s="82"/>
      <c r="U150" s="84">
        <f t="shared" si="27"/>
        <v>0</v>
      </c>
      <c r="V150" s="67" t="str">
        <f>IF(ISBLANK(X150), "", _xlfn.XLOOKUP(X150,'SNAP2 IDs'!C$3:C$15,'SNAP2 IDs'!B$3:B$15,""))</f>
        <v/>
      </c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76"/>
    </row>
    <row r="151" spans="1:33" s="45" customFormat="1" ht="15.95" customHeight="1">
      <c r="A151" s="90"/>
      <c r="B151" s="87" t="s">
        <v>506</v>
      </c>
      <c r="C151" s="74" t="s">
        <v>71</v>
      </c>
      <c r="D151" s="74">
        <v>37.239815030000003</v>
      </c>
      <c r="E151" s="74">
        <v>-118.28183121000001</v>
      </c>
      <c r="F151" s="74">
        <v>1182.78</v>
      </c>
      <c r="G151" s="75">
        <v>-14.6</v>
      </c>
      <c r="H151" s="75">
        <v>4.1900000000000004</v>
      </c>
      <c r="I151" s="85" t="s">
        <v>72</v>
      </c>
      <c r="J151" s="85" t="s">
        <v>72</v>
      </c>
      <c r="K151" s="99" t="s">
        <v>507</v>
      </c>
      <c r="L151" s="99" t="s">
        <v>302</v>
      </c>
      <c r="M151" s="85" t="s">
        <v>75</v>
      </c>
      <c r="N151" s="85" t="s">
        <v>75</v>
      </c>
      <c r="O151" s="67">
        <v>31</v>
      </c>
      <c r="P151" s="67">
        <f>_xlfn.XLOOKUP(O151,'ARX IDs'!B$3:B$47,'ARX IDs'!C$3:C$47,"")</f>
        <v>19</v>
      </c>
      <c r="Q151" s="67">
        <f t="shared" ref="Q151:Q164" si="28">O151</f>
        <v>31</v>
      </c>
      <c r="R151" s="67">
        <v>5</v>
      </c>
      <c r="S151" s="84">
        <f t="shared" si="23"/>
        <v>3105</v>
      </c>
      <c r="T151" s="80">
        <v>6</v>
      </c>
      <c r="U151" s="84">
        <f t="shared" si="27"/>
        <v>3106</v>
      </c>
      <c r="V151" s="67">
        <f>IF(ISBLANK(X151), "", _xlfn.XLOOKUP(X151,'SNAP2 IDs'!C$3:C$15,'SNAP2 IDs'!B$3:B$15,""))</f>
        <v>8</v>
      </c>
      <c r="W151" s="67">
        <f>_xlfn.XLOOKUP($V151, 'SNAP2 IDs'!$B$3:$B$15,'SNAP2 IDs'!D$3:D$15, "Lookup err")</f>
        <v>2</v>
      </c>
      <c r="X151" s="67">
        <v>7</v>
      </c>
      <c r="Y151" s="67" t="str">
        <f>_xlfn.XLOOKUP($V151, 'SNAP2 IDs'!$B$3:$B$15,'SNAP2 IDs'!E$3:E$15, "Lookup err")</f>
        <v>00:00:d6:de:e4:75</v>
      </c>
      <c r="Z151" s="67" t="str">
        <f>_xlfn.XLOOKUP($V151, 'SNAP2 IDs'!$B$3:$B$15,'SNAP2 IDs'!F$3:F$15, "Lookup err")</f>
        <v>snap07.sas.pvt</v>
      </c>
      <c r="AA151" s="67">
        <v>1</v>
      </c>
      <c r="AB151" s="67">
        <v>14</v>
      </c>
      <c r="AC151" s="67">
        <v>15</v>
      </c>
      <c r="AD151" s="67">
        <f t="shared" ref="AD151:AD171" si="29">_xlfn.BITXOR(AB151,2) + 32*AA151</f>
        <v>44</v>
      </c>
      <c r="AE151" s="67">
        <f t="shared" ref="AE151:AE171" si="30">_xlfn.BITXOR(AC151,2) + 32*AA151</f>
        <v>45</v>
      </c>
      <c r="AF151" s="67">
        <f t="shared" ref="AF151:AF171" si="31">32*(X151-1) + (AD151/2)</f>
        <v>214</v>
      </c>
      <c r="AG151" s="76" t="s">
        <v>495</v>
      </c>
    </row>
    <row r="152" spans="1:33" s="45" customFormat="1" ht="15.95" customHeight="1">
      <c r="A152" s="90"/>
      <c r="B152" s="87" t="s">
        <v>508</v>
      </c>
      <c r="C152" s="74" t="s">
        <v>71</v>
      </c>
      <c r="D152" s="74">
        <v>37.239717079999998</v>
      </c>
      <c r="E152" s="74">
        <v>-118.2817838</v>
      </c>
      <c r="F152" s="74">
        <v>1182.79</v>
      </c>
      <c r="G152" s="75">
        <v>-10.39</v>
      </c>
      <c r="H152" s="75">
        <v>-6.68</v>
      </c>
      <c r="I152" s="85" t="s">
        <v>72</v>
      </c>
      <c r="J152" s="85" t="s">
        <v>72</v>
      </c>
      <c r="K152" s="99" t="s">
        <v>509</v>
      </c>
      <c r="L152" s="99" t="s">
        <v>510</v>
      </c>
      <c r="M152" s="85" t="s">
        <v>75</v>
      </c>
      <c r="N152" s="85" t="s">
        <v>75</v>
      </c>
      <c r="O152" s="67">
        <v>31</v>
      </c>
      <c r="P152" s="67">
        <f>_xlfn.XLOOKUP(O152,'ARX IDs'!B$3:B$47,'ARX IDs'!C$3:C$47,"")</f>
        <v>19</v>
      </c>
      <c r="Q152" s="67">
        <f t="shared" si="28"/>
        <v>31</v>
      </c>
      <c r="R152" s="67">
        <v>7</v>
      </c>
      <c r="S152" s="84">
        <f t="shared" si="23"/>
        <v>3107</v>
      </c>
      <c r="T152" s="80">
        <v>8</v>
      </c>
      <c r="U152" s="84">
        <f t="shared" si="27"/>
        <v>3108</v>
      </c>
      <c r="V152" s="67">
        <f>IF(ISBLANK(X152), "", _xlfn.XLOOKUP(X152,'SNAP2 IDs'!C$3:C$15,'SNAP2 IDs'!B$3:B$15,""))</f>
        <v>8</v>
      </c>
      <c r="W152" s="67">
        <f>_xlfn.XLOOKUP($V152, 'SNAP2 IDs'!$B$3:$B$15,'SNAP2 IDs'!D$3:D$15, "Lookup err")</f>
        <v>2</v>
      </c>
      <c r="X152" s="67">
        <v>7</v>
      </c>
      <c r="Y152" s="67" t="str">
        <f>_xlfn.XLOOKUP($V152, 'SNAP2 IDs'!$B$3:$B$15,'SNAP2 IDs'!E$3:E$15, "Lookup err")</f>
        <v>00:00:d6:de:e4:75</v>
      </c>
      <c r="Z152" s="67" t="str">
        <f>_xlfn.XLOOKUP($V152, 'SNAP2 IDs'!$B$3:$B$15,'SNAP2 IDs'!F$3:F$15, "Lookup err")</f>
        <v>snap07.sas.pvt</v>
      </c>
      <c r="AA152" s="67">
        <v>1</v>
      </c>
      <c r="AB152" s="67">
        <v>16</v>
      </c>
      <c r="AC152" s="67">
        <v>17</v>
      </c>
      <c r="AD152" s="67">
        <f t="shared" si="29"/>
        <v>50</v>
      </c>
      <c r="AE152" s="67">
        <f t="shared" si="30"/>
        <v>51</v>
      </c>
      <c r="AF152" s="67">
        <f t="shared" si="31"/>
        <v>217</v>
      </c>
      <c r="AG152" s="76" t="s">
        <v>495</v>
      </c>
    </row>
    <row r="153" spans="1:33" s="45" customFormat="1" ht="15.95" customHeight="1">
      <c r="A153" s="90"/>
      <c r="B153" s="87" t="s">
        <v>511</v>
      </c>
      <c r="C153" s="74" t="s">
        <v>71</v>
      </c>
      <c r="D153" s="74">
        <v>37.239651649999999</v>
      </c>
      <c r="E153" s="74">
        <v>-118.28177691</v>
      </c>
      <c r="F153" s="74">
        <v>1182.8399999999999</v>
      </c>
      <c r="G153" s="75">
        <v>-9.7799999999999994</v>
      </c>
      <c r="H153" s="75">
        <v>-13.94</v>
      </c>
      <c r="I153" s="85" t="s">
        <v>72</v>
      </c>
      <c r="J153" s="85" t="s">
        <v>72</v>
      </c>
      <c r="K153" s="99" t="s">
        <v>512</v>
      </c>
      <c r="L153" s="99" t="s">
        <v>513</v>
      </c>
      <c r="M153" s="85" t="s">
        <v>75</v>
      </c>
      <c r="N153" s="85" t="s">
        <v>75</v>
      </c>
      <c r="O153" s="67">
        <v>31</v>
      </c>
      <c r="P153" s="67">
        <f>_xlfn.XLOOKUP(O153,'ARX IDs'!B$3:B$47,'ARX IDs'!C$3:C$47,"")</f>
        <v>19</v>
      </c>
      <c r="Q153" s="67">
        <f t="shared" si="28"/>
        <v>31</v>
      </c>
      <c r="R153" s="67">
        <v>9</v>
      </c>
      <c r="S153" s="84">
        <f t="shared" si="23"/>
        <v>3109</v>
      </c>
      <c r="T153" s="80">
        <v>10</v>
      </c>
      <c r="U153" s="84">
        <f t="shared" si="27"/>
        <v>3110</v>
      </c>
      <c r="V153" s="67">
        <f>IF(ISBLANK(X153), "", _xlfn.XLOOKUP(X153,'SNAP2 IDs'!C$3:C$15,'SNAP2 IDs'!B$3:B$15,""))</f>
        <v>8</v>
      </c>
      <c r="W153" s="67">
        <f>_xlfn.XLOOKUP($V153, 'SNAP2 IDs'!$B$3:$B$15,'SNAP2 IDs'!D$3:D$15, "Lookup err")</f>
        <v>2</v>
      </c>
      <c r="X153" s="67">
        <v>7</v>
      </c>
      <c r="Y153" s="67" t="str">
        <f>_xlfn.XLOOKUP($V153, 'SNAP2 IDs'!$B$3:$B$15,'SNAP2 IDs'!E$3:E$15, "Lookup err")</f>
        <v>00:00:d6:de:e4:75</v>
      </c>
      <c r="Z153" s="67" t="str">
        <f>_xlfn.XLOOKUP($V153, 'SNAP2 IDs'!$B$3:$B$15,'SNAP2 IDs'!F$3:F$15, "Lookup err")</f>
        <v>snap07.sas.pvt</v>
      </c>
      <c r="AA153" s="67">
        <v>1</v>
      </c>
      <c r="AB153" s="67">
        <v>18</v>
      </c>
      <c r="AC153" s="67">
        <v>19</v>
      </c>
      <c r="AD153" s="67">
        <f t="shared" si="29"/>
        <v>48</v>
      </c>
      <c r="AE153" s="67">
        <f t="shared" si="30"/>
        <v>49</v>
      </c>
      <c r="AF153" s="67">
        <f t="shared" si="31"/>
        <v>216</v>
      </c>
      <c r="AG153" s="76" t="s">
        <v>495</v>
      </c>
    </row>
    <row r="154" spans="1:33" s="45" customFormat="1" ht="15.95" customHeight="1">
      <c r="A154" s="90"/>
      <c r="B154" s="87" t="s">
        <v>514</v>
      </c>
      <c r="C154" s="74" t="s">
        <v>71</v>
      </c>
      <c r="D154" s="74">
        <v>37.239579409999997</v>
      </c>
      <c r="E154" s="74">
        <v>-118.28173965000001</v>
      </c>
      <c r="F154" s="74">
        <v>1182.76</v>
      </c>
      <c r="G154" s="75">
        <v>-6.47</v>
      </c>
      <c r="H154" s="75">
        <v>-21.96</v>
      </c>
      <c r="I154" s="85" t="s">
        <v>72</v>
      </c>
      <c r="J154" s="85" t="s">
        <v>72</v>
      </c>
      <c r="K154" s="99" t="s">
        <v>515</v>
      </c>
      <c r="L154" s="99" t="s">
        <v>516</v>
      </c>
      <c r="M154" s="85" t="s">
        <v>75</v>
      </c>
      <c r="N154" s="85" t="s">
        <v>75</v>
      </c>
      <c r="O154" s="67">
        <v>31</v>
      </c>
      <c r="P154" s="67">
        <f>_xlfn.XLOOKUP(O154,'ARX IDs'!B$3:B$47,'ARX IDs'!C$3:C$47,"")</f>
        <v>19</v>
      </c>
      <c r="Q154" s="67">
        <f t="shared" si="28"/>
        <v>31</v>
      </c>
      <c r="R154" s="67">
        <v>3</v>
      </c>
      <c r="S154" s="84">
        <f t="shared" si="23"/>
        <v>3103</v>
      </c>
      <c r="T154" s="80">
        <v>4</v>
      </c>
      <c r="U154" s="84">
        <f t="shared" si="27"/>
        <v>3104</v>
      </c>
      <c r="V154" s="67">
        <f>IF(ISBLANK(X154), "", _xlfn.XLOOKUP(X154,'SNAP2 IDs'!C$3:C$15,'SNAP2 IDs'!B$3:B$15,""))</f>
        <v>8</v>
      </c>
      <c r="W154" s="67">
        <f>_xlfn.XLOOKUP($V154, 'SNAP2 IDs'!$B$3:$B$15,'SNAP2 IDs'!D$3:D$15, "Lookup err")</f>
        <v>2</v>
      </c>
      <c r="X154" s="67">
        <v>7</v>
      </c>
      <c r="Y154" s="67" t="str">
        <f>_xlfn.XLOOKUP($V154, 'SNAP2 IDs'!$B$3:$B$15,'SNAP2 IDs'!E$3:E$15, "Lookup err")</f>
        <v>00:00:d6:de:e4:75</v>
      </c>
      <c r="Z154" s="67" t="str">
        <f>_xlfn.XLOOKUP($V154, 'SNAP2 IDs'!$B$3:$B$15,'SNAP2 IDs'!F$3:F$15, "Lookup err")</f>
        <v>snap07.sas.pvt</v>
      </c>
      <c r="AA154" s="67">
        <v>1</v>
      </c>
      <c r="AB154" s="67">
        <v>12</v>
      </c>
      <c r="AC154" s="67">
        <v>13</v>
      </c>
      <c r="AD154" s="67">
        <f t="shared" si="29"/>
        <v>46</v>
      </c>
      <c r="AE154" s="67">
        <f t="shared" si="30"/>
        <v>47</v>
      </c>
      <c r="AF154" s="67">
        <f t="shared" si="31"/>
        <v>215</v>
      </c>
      <c r="AG154" s="76" t="s">
        <v>495</v>
      </c>
    </row>
    <row r="155" spans="1:33" s="45" customFormat="1" ht="15.95" customHeight="1">
      <c r="A155" s="90"/>
      <c r="B155" s="87" t="s">
        <v>517</v>
      </c>
      <c r="C155" s="74" t="s">
        <v>71</v>
      </c>
      <c r="D155" s="74">
        <v>37.239575889999998</v>
      </c>
      <c r="E155" s="74">
        <v>-118.28187092</v>
      </c>
      <c r="F155" s="74">
        <v>1182.8</v>
      </c>
      <c r="G155" s="75">
        <v>-18.12</v>
      </c>
      <c r="H155" s="75">
        <v>-22.35</v>
      </c>
      <c r="I155" s="85" t="s">
        <v>72</v>
      </c>
      <c r="J155" s="85" t="s">
        <v>72</v>
      </c>
      <c r="K155" s="99" t="s">
        <v>518</v>
      </c>
      <c r="L155" s="99" t="s">
        <v>519</v>
      </c>
      <c r="M155" s="85" t="s">
        <v>75</v>
      </c>
      <c r="N155" s="85" t="s">
        <v>75</v>
      </c>
      <c r="O155" s="67">
        <v>31</v>
      </c>
      <c r="P155" s="67">
        <f>_xlfn.XLOOKUP(O155,'ARX IDs'!B$3:B$47,'ARX IDs'!C$3:C$47,"")</f>
        <v>19</v>
      </c>
      <c r="Q155" s="67">
        <f t="shared" si="28"/>
        <v>31</v>
      </c>
      <c r="R155" s="67">
        <v>13</v>
      </c>
      <c r="S155" s="84">
        <f t="shared" si="23"/>
        <v>3113</v>
      </c>
      <c r="T155" s="80">
        <v>14</v>
      </c>
      <c r="U155" s="84">
        <f t="shared" si="27"/>
        <v>3114</v>
      </c>
      <c r="V155" s="67">
        <f>IF(ISBLANK(X155), "", _xlfn.XLOOKUP(X155,'SNAP2 IDs'!C$3:C$15,'SNAP2 IDs'!B$3:B$15,""))</f>
        <v>8</v>
      </c>
      <c r="W155" s="67">
        <f>_xlfn.XLOOKUP($V155, 'SNAP2 IDs'!$B$3:$B$15,'SNAP2 IDs'!D$3:D$15, "Lookup err")</f>
        <v>2</v>
      </c>
      <c r="X155" s="67">
        <v>7</v>
      </c>
      <c r="Y155" s="67" t="str">
        <f>_xlfn.XLOOKUP($V155, 'SNAP2 IDs'!$B$3:$B$15,'SNAP2 IDs'!E$3:E$15, "Lookup err")</f>
        <v>00:00:d6:de:e4:75</v>
      </c>
      <c r="Z155" s="67" t="str">
        <f>_xlfn.XLOOKUP($V155, 'SNAP2 IDs'!$B$3:$B$15,'SNAP2 IDs'!F$3:F$15, "Lookup err")</f>
        <v>snap07.sas.pvt</v>
      </c>
      <c r="AA155" s="67">
        <v>1</v>
      </c>
      <c r="AB155" s="67">
        <v>22</v>
      </c>
      <c r="AC155" s="67">
        <v>23</v>
      </c>
      <c r="AD155" s="67">
        <f t="shared" si="29"/>
        <v>52</v>
      </c>
      <c r="AE155" s="67">
        <f t="shared" si="30"/>
        <v>53</v>
      </c>
      <c r="AF155" s="67">
        <f t="shared" si="31"/>
        <v>218</v>
      </c>
      <c r="AG155" s="76" t="s">
        <v>112</v>
      </c>
    </row>
    <row r="156" spans="1:33" s="45" customFormat="1" ht="15.95" customHeight="1">
      <c r="A156" s="90"/>
      <c r="B156" s="87" t="s">
        <v>520</v>
      </c>
      <c r="C156" s="74" t="s">
        <v>71</v>
      </c>
      <c r="D156" s="74">
        <v>37.239511950000001</v>
      </c>
      <c r="E156" s="74">
        <v>-118.28182427</v>
      </c>
      <c r="F156" s="74">
        <v>1182.72</v>
      </c>
      <c r="G156" s="75">
        <v>-13.98</v>
      </c>
      <c r="H156" s="75">
        <v>-29.45</v>
      </c>
      <c r="I156" s="86" t="s">
        <v>193</v>
      </c>
      <c r="J156" s="86" t="s">
        <v>193</v>
      </c>
      <c r="K156" s="99"/>
      <c r="L156" s="99"/>
      <c r="M156" s="86" t="s">
        <v>326</v>
      </c>
      <c r="N156" s="85" t="s">
        <v>75</v>
      </c>
      <c r="O156" s="67">
        <v>32</v>
      </c>
      <c r="P156" s="67">
        <f>_xlfn.XLOOKUP(O156,'ARX IDs'!B$3:B$47,'ARX IDs'!C$3:C$47,"")</f>
        <v>20</v>
      </c>
      <c r="Q156" s="67">
        <f t="shared" si="28"/>
        <v>32</v>
      </c>
      <c r="R156" s="67">
        <v>13</v>
      </c>
      <c r="S156" s="84">
        <f t="shared" si="23"/>
        <v>3213</v>
      </c>
      <c r="T156" s="80">
        <v>14</v>
      </c>
      <c r="U156" s="84">
        <f t="shared" si="27"/>
        <v>3214</v>
      </c>
      <c r="V156" s="67">
        <f>IF(ISBLANK(X156), "", _xlfn.XLOOKUP(X156,'SNAP2 IDs'!C$3:C$15,'SNAP2 IDs'!B$3:B$15,""))</f>
        <v>3</v>
      </c>
      <c r="W156" s="67">
        <f>_xlfn.XLOOKUP($V156, 'SNAP2 IDs'!$B$3:$B$15,'SNAP2 IDs'!D$3:D$15, "Lookup err")</f>
        <v>2</v>
      </c>
      <c r="X156" s="67">
        <v>8</v>
      </c>
      <c r="Y156" s="67" t="str">
        <f>_xlfn.XLOOKUP($V156, 'SNAP2 IDs'!$B$3:$B$15,'SNAP2 IDs'!E$3:E$15, "Lookup err")</f>
        <v>00:00:b3:f2:e4:75</v>
      </c>
      <c r="Z156" s="67" t="str">
        <f>_xlfn.XLOOKUP($V156, 'SNAP2 IDs'!$B$3:$B$15,'SNAP2 IDs'!F$3:F$15, "Lookup err")</f>
        <v>snap08.sas.pvt</v>
      </c>
      <c r="AA156" s="67">
        <v>0</v>
      </c>
      <c r="AB156" s="67">
        <v>12</v>
      </c>
      <c r="AC156" s="67">
        <v>13</v>
      </c>
      <c r="AD156" s="67">
        <f t="shared" si="29"/>
        <v>14</v>
      </c>
      <c r="AE156" s="67">
        <f t="shared" si="30"/>
        <v>15</v>
      </c>
      <c r="AF156" s="67">
        <f t="shared" si="31"/>
        <v>231</v>
      </c>
      <c r="AG156" s="76" t="s">
        <v>112</v>
      </c>
    </row>
    <row r="157" spans="1:33" s="45" customFormat="1" ht="15.95" customHeight="1">
      <c r="A157" s="90"/>
      <c r="B157" s="87" t="s">
        <v>521</v>
      </c>
      <c r="C157" s="74" t="s">
        <v>71</v>
      </c>
      <c r="D157" s="74">
        <v>37.23945389</v>
      </c>
      <c r="E157" s="74">
        <v>-118.28177201</v>
      </c>
      <c r="F157" s="74">
        <v>1182.76</v>
      </c>
      <c r="G157" s="75">
        <v>-9.34</v>
      </c>
      <c r="H157" s="75">
        <v>-35.89</v>
      </c>
      <c r="I157" s="85" t="s">
        <v>72</v>
      </c>
      <c r="J157" s="92" t="s">
        <v>72</v>
      </c>
      <c r="K157" s="99" t="s">
        <v>522</v>
      </c>
      <c r="L157" s="99" t="s">
        <v>523</v>
      </c>
      <c r="M157" s="85" t="s">
        <v>75</v>
      </c>
      <c r="N157" s="85" t="s">
        <v>75</v>
      </c>
      <c r="O157" s="67">
        <v>32</v>
      </c>
      <c r="P157" s="67">
        <f>_xlfn.XLOOKUP(O157,'ARX IDs'!B$3:B$47,'ARX IDs'!C$3:C$47,"")</f>
        <v>20</v>
      </c>
      <c r="Q157" s="67">
        <f t="shared" si="28"/>
        <v>32</v>
      </c>
      <c r="R157" s="67">
        <v>15</v>
      </c>
      <c r="S157" s="84">
        <f t="shared" si="23"/>
        <v>3215</v>
      </c>
      <c r="T157" s="80">
        <v>16</v>
      </c>
      <c r="U157" s="84">
        <f t="shared" si="27"/>
        <v>3216</v>
      </c>
      <c r="V157" s="67">
        <f>IF(ISBLANK(X157), "", _xlfn.XLOOKUP(X157,'SNAP2 IDs'!C$3:C$15,'SNAP2 IDs'!B$3:B$15,""))</f>
        <v>3</v>
      </c>
      <c r="W157" s="67">
        <f>_xlfn.XLOOKUP($V157, 'SNAP2 IDs'!$B$3:$B$15,'SNAP2 IDs'!D$3:D$15, "Lookup err")</f>
        <v>2</v>
      </c>
      <c r="X157" s="67">
        <v>8</v>
      </c>
      <c r="Y157" s="67" t="str">
        <f>_xlfn.XLOOKUP($V157, 'SNAP2 IDs'!$B$3:$B$15,'SNAP2 IDs'!E$3:E$15, "Lookup err")</f>
        <v>00:00:b3:f2:e4:75</v>
      </c>
      <c r="Z157" s="67" t="str">
        <f>_xlfn.XLOOKUP($V157, 'SNAP2 IDs'!$B$3:$B$15,'SNAP2 IDs'!F$3:F$15, "Lookup err")</f>
        <v>snap08.sas.pvt</v>
      </c>
      <c r="AA157" s="67">
        <v>0</v>
      </c>
      <c r="AB157" s="67">
        <v>14</v>
      </c>
      <c r="AC157" s="67">
        <v>15</v>
      </c>
      <c r="AD157" s="67">
        <f t="shared" si="29"/>
        <v>12</v>
      </c>
      <c r="AE157" s="67">
        <f t="shared" si="30"/>
        <v>13</v>
      </c>
      <c r="AF157" s="67">
        <f t="shared" si="31"/>
        <v>230</v>
      </c>
      <c r="AG157" s="76" t="s">
        <v>495</v>
      </c>
    </row>
    <row r="158" spans="1:33" s="45" customFormat="1" ht="15.95" customHeight="1">
      <c r="A158" s="90"/>
      <c r="B158" s="87" t="s">
        <v>524</v>
      </c>
      <c r="C158" s="74" t="s">
        <v>71</v>
      </c>
      <c r="D158" s="74">
        <v>37.239378000000002</v>
      </c>
      <c r="E158" s="74">
        <v>-118.28175883999999</v>
      </c>
      <c r="F158" s="74">
        <v>1182.8800000000001</v>
      </c>
      <c r="G158" s="75">
        <v>-8.18</v>
      </c>
      <c r="H158" s="75">
        <v>-44.31</v>
      </c>
      <c r="I158" s="85" t="s">
        <v>72</v>
      </c>
      <c r="J158" s="85" t="s">
        <v>72</v>
      </c>
      <c r="K158" s="99" t="s">
        <v>525</v>
      </c>
      <c r="L158" s="99" t="s">
        <v>526</v>
      </c>
      <c r="M158" s="85" t="s">
        <v>75</v>
      </c>
      <c r="N158" s="85" t="s">
        <v>75</v>
      </c>
      <c r="O158" s="67">
        <v>33</v>
      </c>
      <c r="P158" s="67">
        <f>_xlfn.XLOOKUP(O158,'ARX IDs'!B$3:B$47,'ARX IDs'!C$3:C$47,"")</f>
        <v>25</v>
      </c>
      <c r="Q158" s="67">
        <f t="shared" si="28"/>
        <v>33</v>
      </c>
      <c r="R158" s="67">
        <v>1</v>
      </c>
      <c r="S158" s="84">
        <f t="shared" si="23"/>
        <v>3301</v>
      </c>
      <c r="T158" s="80">
        <v>2</v>
      </c>
      <c r="U158" s="84">
        <f t="shared" si="27"/>
        <v>3302</v>
      </c>
      <c r="V158" s="67">
        <f>IF(ISBLANK(X158), "", _xlfn.XLOOKUP(X158,'SNAP2 IDs'!C$3:C$15,'SNAP2 IDs'!B$3:B$15,""))</f>
        <v>3</v>
      </c>
      <c r="W158" s="67">
        <f>_xlfn.XLOOKUP($V158, 'SNAP2 IDs'!$B$3:$B$15,'SNAP2 IDs'!D$3:D$15, "Lookup err")</f>
        <v>2</v>
      </c>
      <c r="X158" s="67">
        <v>8</v>
      </c>
      <c r="Y158" s="67" t="str">
        <f>_xlfn.XLOOKUP($V158, 'SNAP2 IDs'!$B$3:$B$15,'SNAP2 IDs'!E$3:E$15, "Lookup err")</f>
        <v>00:00:b3:f2:e4:75</v>
      </c>
      <c r="Z158" s="67" t="str">
        <f>_xlfn.XLOOKUP($V158, 'SNAP2 IDs'!$B$3:$B$15,'SNAP2 IDs'!F$3:F$15, "Lookup err")</f>
        <v>snap08.sas.pvt</v>
      </c>
      <c r="AA158" s="67">
        <v>0</v>
      </c>
      <c r="AB158" s="67">
        <v>16</v>
      </c>
      <c r="AC158" s="67">
        <v>17</v>
      </c>
      <c r="AD158" s="67">
        <f t="shared" si="29"/>
        <v>18</v>
      </c>
      <c r="AE158" s="67">
        <f t="shared" si="30"/>
        <v>19</v>
      </c>
      <c r="AF158" s="67">
        <f t="shared" si="31"/>
        <v>233</v>
      </c>
      <c r="AG158" s="76" t="s">
        <v>495</v>
      </c>
    </row>
    <row r="159" spans="1:33" s="45" customFormat="1" ht="15.95" customHeight="1">
      <c r="A159" s="90"/>
      <c r="B159" s="87" t="s">
        <v>527</v>
      </c>
      <c r="C159" s="74" t="s">
        <v>71</v>
      </c>
      <c r="D159" s="74">
        <v>37.239356530000002</v>
      </c>
      <c r="E159" s="74">
        <v>-118.2817072</v>
      </c>
      <c r="F159" s="74">
        <v>1182.8399999999999</v>
      </c>
      <c r="G159" s="75">
        <v>-3.59</v>
      </c>
      <c r="H159" s="75">
        <v>-46.69</v>
      </c>
      <c r="I159" s="85" t="s">
        <v>72</v>
      </c>
      <c r="J159" s="85" t="s">
        <v>72</v>
      </c>
      <c r="K159" s="99" t="s">
        <v>528</v>
      </c>
      <c r="L159" s="99" t="s">
        <v>529</v>
      </c>
      <c r="M159" s="85" t="s">
        <v>75</v>
      </c>
      <c r="N159" s="85" t="s">
        <v>75</v>
      </c>
      <c r="O159" s="67">
        <v>33</v>
      </c>
      <c r="P159" s="67">
        <f>_xlfn.XLOOKUP(O159,'ARX IDs'!B$3:B$47,'ARX IDs'!C$3:C$47,"")</f>
        <v>25</v>
      </c>
      <c r="Q159" s="67">
        <f t="shared" si="28"/>
        <v>33</v>
      </c>
      <c r="R159" s="67">
        <v>3</v>
      </c>
      <c r="S159" s="84">
        <f t="shared" si="23"/>
        <v>3303</v>
      </c>
      <c r="T159" s="80">
        <v>4</v>
      </c>
      <c r="U159" s="84">
        <f t="shared" si="27"/>
        <v>3304</v>
      </c>
      <c r="V159" s="67">
        <f>IF(ISBLANK(X159), "", _xlfn.XLOOKUP(X159,'SNAP2 IDs'!C$3:C$15,'SNAP2 IDs'!B$3:B$15,""))</f>
        <v>3</v>
      </c>
      <c r="W159" s="67">
        <f>_xlfn.XLOOKUP($V159, 'SNAP2 IDs'!$B$3:$B$15,'SNAP2 IDs'!D$3:D$15, "Lookup err")</f>
        <v>2</v>
      </c>
      <c r="X159" s="67">
        <v>8</v>
      </c>
      <c r="Y159" s="67" t="str">
        <f>_xlfn.XLOOKUP($V159, 'SNAP2 IDs'!$B$3:$B$15,'SNAP2 IDs'!E$3:E$15, "Lookup err")</f>
        <v>00:00:b3:f2:e4:75</v>
      </c>
      <c r="Z159" s="67" t="str">
        <f>_xlfn.XLOOKUP($V159, 'SNAP2 IDs'!$B$3:$B$15,'SNAP2 IDs'!F$3:F$15, "Lookup err")</f>
        <v>snap08.sas.pvt</v>
      </c>
      <c r="AA159" s="67">
        <v>0</v>
      </c>
      <c r="AB159" s="67">
        <v>18</v>
      </c>
      <c r="AC159" s="67">
        <v>19</v>
      </c>
      <c r="AD159" s="67">
        <f t="shared" si="29"/>
        <v>16</v>
      </c>
      <c r="AE159" s="67">
        <f t="shared" si="30"/>
        <v>17</v>
      </c>
      <c r="AF159" s="67">
        <f t="shared" si="31"/>
        <v>232</v>
      </c>
      <c r="AG159" s="76" t="s">
        <v>495</v>
      </c>
    </row>
    <row r="160" spans="1:33" s="45" customFormat="1" ht="15.95" customHeight="1">
      <c r="A160" s="90"/>
      <c r="B160" s="87" t="s">
        <v>530</v>
      </c>
      <c r="C160" s="74" t="s">
        <v>71</v>
      </c>
      <c r="D160" s="74">
        <v>37.239309939999998</v>
      </c>
      <c r="E160" s="74">
        <v>-118.28178137</v>
      </c>
      <c r="F160" s="74">
        <v>1182.98</v>
      </c>
      <c r="G160" s="75">
        <v>-10.17</v>
      </c>
      <c r="H160" s="75">
        <v>-51.87</v>
      </c>
      <c r="I160" s="85" t="s">
        <v>72</v>
      </c>
      <c r="J160" s="85" t="s">
        <v>72</v>
      </c>
      <c r="K160" s="99" t="s">
        <v>531</v>
      </c>
      <c r="L160" s="99" t="s">
        <v>532</v>
      </c>
      <c r="M160" s="85" t="s">
        <v>75</v>
      </c>
      <c r="N160" s="85" t="s">
        <v>75</v>
      </c>
      <c r="O160" s="67">
        <v>33</v>
      </c>
      <c r="P160" s="67">
        <f>_xlfn.XLOOKUP(O160,'ARX IDs'!B$3:B$47,'ARX IDs'!C$3:C$47,"")</f>
        <v>25</v>
      </c>
      <c r="Q160" s="67">
        <f t="shared" si="28"/>
        <v>33</v>
      </c>
      <c r="R160" s="67">
        <v>5</v>
      </c>
      <c r="S160" s="84">
        <f t="shared" si="23"/>
        <v>3305</v>
      </c>
      <c r="T160" s="80">
        <v>6</v>
      </c>
      <c r="U160" s="84">
        <f t="shared" si="27"/>
        <v>3306</v>
      </c>
      <c r="V160" s="67">
        <f>IF(ISBLANK(X160), "", _xlfn.XLOOKUP(X160,'SNAP2 IDs'!C$3:C$15,'SNAP2 IDs'!B$3:B$15,""))</f>
        <v>3</v>
      </c>
      <c r="W160" s="67">
        <f>_xlfn.XLOOKUP($V160, 'SNAP2 IDs'!$B$3:$B$15,'SNAP2 IDs'!D$3:D$15, "Lookup err")</f>
        <v>2</v>
      </c>
      <c r="X160" s="67">
        <v>8</v>
      </c>
      <c r="Y160" s="67" t="str">
        <f>_xlfn.XLOOKUP($V160, 'SNAP2 IDs'!$B$3:$B$15,'SNAP2 IDs'!E$3:E$15, "Lookup err")</f>
        <v>00:00:b3:f2:e4:75</v>
      </c>
      <c r="Z160" s="67" t="str">
        <f>_xlfn.XLOOKUP($V160, 'SNAP2 IDs'!$B$3:$B$15,'SNAP2 IDs'!F$3:F$15, "Lookup err")</f>
        <v>snap08.sas.pvt</v>
      </c>
      <c r="AA160" s="67">
        <v>0</v>
      </c>
      <c r="AB160" s="67">
        <v>20</v>
      </c>
      <c r="AC160" s="67">
        <v>21</v>
      </c>
      <c r="AD160" s="67">
        <f t="shared" si="29"/>
        <v>22</v>
      </c>
      <c r="AE160" s="67">
        <f t="shared" si="30"/>
        <v>23</v>
      </c>
      <c r="AF160" s="67">
        <f t="shared" si="31"/>
        <v>235</v>
      </c>
      <c r="AG160" s="76" t="s">
        <v>495</v>
      </c>
    </row>
    <row r="161" spans="1:33" s="45" customFormat="1" ht="15.95" customHeight="1">
      <c r="A161" s="90"/>
      <c r="B161" s="87" t="s">
        <v>533</v>
      </c>
      <c r="C161" s="74" t="s">
        <v>71</v>
      </c>
      <c r="D161" s="74">
        <v>37.239267810000001</v>
      </c>
      <c r="E161" s="74">
        <v>-118.28176021</v>
      </c>
      <c r="F161" s="74">
        <v>1182.9000000000001</v>
      </c>
      <c r="G161" s="75">
        <v>-8.3000000000000007</v>
      </c>
      <c r="H161" s="75">
        <v>-56.54</v>
      </c>
      <c r="I161" s="85" t="s">
        <v>72</v>
      </c>
      <c r="J161" s="85" t="s">
        <v>72</v>
      </c>
      <c r="K161" s="99" t="s">
        <v>534</v>
      </c>
      <c r="L161" s="99" t="s">
        <v>535</v>
      </c>
      <c r="M161" s="85" t="s">
        <v>75</v>
      </c>
      <c r="N161" s="85" t="s">
        <v>75</v>
      </c>
      <c r="O161" s="67">
        <v>33</v>
      </c>
      <c r="P161" s="67">
        <f>_xlfn.XLOOKUP(O161,'ARX IDs'!B$3:B$47,'ARX IDs'!C$3:C$47,"")</f>
        <v>25</v>
      </c>
      <c r="Q161" s="67">
        <f t="shared" si="28"/>
        <v>33</v>
      </c>
      <c r="R161" s="67">
        <v>7</v>
      </c>
      <c r="S161" s="84">
        <f t="shared" si="23"/>
        <v>3307</v>
      </c>
      <c r="T161" s="80">
        <v>8</v>
      </c>
      <c r="U161" s="84">
        <f t="shared" si="27"/>
        <v>3308</v>
      </c>
      <c r="V161" s="67">
        <f>IF(ISBLANK(X161), "", _xlfn.XLOOKUP(X161,'SNAP2 IDs'!C$3:C$15,'SNAP2 IDs'!B$3:B$15,""))</f>
        <v>3</v>
      </c>
      <c r="W161" s="67">
        <f>_xlfn.XLOOKUP($V161, 'SNAP2 IDs'!$B$3:$B$15,'SNAP2 IDs'!D$3:D$15, "Lookup err")</f>
        <v>2</v>
      </c>
      <c r="X161" s="67">
        <v>8</v>
      </c>
      <c r="Y161" s="67" t="str">
        <f>_xlfn.XLOOKUP($V161, 'SNAP2 IDs'!$B$3:$B$15,'SNAP2 IDs'!E$3:E$15, "Lookup err")</f>
        <v>00:00:b3:f2:e4:75</v>
      </c>
      <c r="Z161" s="67" t="str">
        <f>_xlfn.XLOOKUP($V161, 'SNAP2 IDs'!$B$3:$B$15,'SNAP2 IDs'!F$3:F$15, "Lookup err")</f>
        <v>snap08.sas.pvt</v>
      </c>
      <c r="AA161" s="67">
        <v>0</v>
      </c>
      <c r="AB161" s="67">
        <v>22</v>
      </c>
      <c r="AC161" s="67">
        <v>23</v>
      </c>
      <c r="AD161" s="67">
        <f t="shared" si="29"/>
        <v>20</v>
      </c>
      <c r="AE161" s="67">
        <f t="shared" si="30"/>
        <v>21</v>
      </c>
      <c r="AF161" s="67">
        <f t="shared" si="31"/>
        <v>234</v>
      </c>
      <c r="AG161" s="76" t="s">
        <v>495</v>
      </c>
    </row>
    <row r="162" spans="1:33" s="45" customFormat="1" ht="15.95" customHeight="1">
      <c r="A162" s="90"/>
      <c r="B162" s="87" t="s">
        <v>536</v>
      </c>
      <c r="C162" s="74" t="s">
        <v>71</v>
      </c>
      <c r="D162" s="74">
        <v>37.239053249999998</v>
      </c>
      <c r="E162" s="74">
        <v>-118.2817099</v>
      </c>
      <c r="F162" s="74">
        <v>1182.5899999999999</v>
      </c>
      <c r="G162" s="75">
        <v>-3.83</v>
      </c>
      <c r="H162" s="75">
        <v>-80.349999999999994</v>
      </c>
      <c r="I162" s="85" t="s">
        <v>72</v>
      </c>
      <c r="J162" s="85" t="s">
        <v>72</v>
      </c>
      <c r="K162" s="99" t="s">
        <v>537</v>
      </c>
      <c r="L162" s="99" t="s">
        <v>216</v>
      </c>
      <c r="M162" s="85" t="s">
        <v>75</v>
      </c>
      <c r="N162" s="85" t="s">
        <v>75</v>
      </c>
      <c r="O162" s="67">
        <v>33</v>
      </c>
      <c r="P162" s="67">
        <f>_xlfn.XLOOKUP(O162,'ARX IDs'!B$3:B$47,'ARX IDs'!C$3:C$47,"")</f>
        <v>25</v>
      </c>
      <c r="Q162" s="67">
        <f t="shared" si="28"/>
        <v>33</v>
      </c>
      <c r="R162" s="67">
        <v>9</v>
      </c>
      <c r="S162" s="84">
        <f t="shared" si="23"/>
        <v>3309</v>
      </c>
      <c r="T162" s="80">
        <v>10</v>
      </c>
      <c r="U162" s="84">
        <f t="shared" si="27"/>
        <v>3310</v>
      </c>
      <c r="V162" s="67">
        <f>IF(ISBLANK(X162), "", _xlfn.XLOOKUP(X162,'SNAP2 IDs'!C$3:C$15,'SNAP2 IDs'!B$3:B$15,""))</f>
        <v>3</v>
      </c>
      <c r="W162" s="67">
        <f>_xlfn.XLOOKUP($V162, 'SNAP2 IDs'!$B$3:$B$15,'SNAP2 IDs'!D$3:D$15, "Lookup err")</f>
        <v>2</v>
      </c>
      <c r="X162" s="67">
        <v>8</v>
      </c>
      <c r="Y162" s="67" t="str">
        <f>_xlfn.XLOOKUP($V162, 'SNAP2 IDs'!$B$3:$B$15,'SNAP2 IDs'!E$3:E$15, "Lookup err")</f>
        <v>00:00:b3:f2:e4:75</v>
      </c>
      <c r="Z162" s="67" t="str">
        <f>_xlfn.XLOOKUP($V162, 'SNAP2 IDs'!$B$3:$B$15,'SNAP2 IDs'!F$3:F$15, "Lookup err")</f>
        <v>snap08.sas.pvt</v>
      </c>
      <c r="AA162" s="67">
        <v>0</v>
      </c>
      <c r="AB162" s="67">
        <v>24</v>
      </c>
      <c r="AC162" s="67">
        <v>25</v>
      </c>
      <c r="AD162" s="67">
        <f t="shared" si="29"/>
        <v>26</v>
      </c>
      <c r="AE162" s="67">
        <f t="shared" si="30"/>
        <v>27</v>
      </c>
      <c r="AF162" s="67">
        <f t="shared" si="31"/>
        <v>237</v>
      </c>
      <c r="AG162" s="76" t="s">
        <v>495</v>
      </c>
    </row>
    <row r="163" spans="1:33" s="45" customFormat="1" ht="15.95" customHeight="1">
      <c r="A163" s="90"/>
      <c r="B163" s="87" t="s">
        <v>538</v>
      </c>
      <c r="C163" s="74" t="s">
        <v>71</v>
      </c>
      <c r="D163" s="74">
        <v>37.238998379999998</v>
      </c>
      <c r="E163" s="74">
        <v>-118.2817955</v>
      </c>
      <c r="F163" s="74">
        <v>1182.58</v>
      </c>
      <c r="G163" s="75">
        <v>-11.43</v>
      </c>
      <c r="H163" s="75">
        <v>-86.44</v>
      </c>
      <c r="I163" s="85" t="s">
        <v>72</v>
      </c>
      <c r="J163" s="85" t="s">
        <v>72</v>
      </c>
      <c r="K163" s="99" t="s">
        <v>539</v>
      </c>
      <c r="L163" s="99" t="s">
        <v>540</v>
      </c>
      <c r="M163" s="85" t="s">
        <v>75</v>
      </c>
      <c r="N163" s="85" t="s">
        <v>75</v>
      </c>
      <c r="O163" s="67">
        <v>33</v>
      </c>
      <c r="P163" s="67">
        <f>_xlfn.XLOOKUP(O163,'ARX IDs'!B$3:B$47,'ARX IDs'!C$3:C$47,"")</f>
        <v>25</v>
      </c>
      <c r="Q163" s="67">
        <f t="shared" si="28"/>
        <v>33</v>
      </c>
      <c r="R163" s="67">
        <v>11</v>
      </c>
      <c r="S163" s="84">
        <f t="shared" si="23"/>
        <v>3311</v>
      </c>
      <c r="T163" s="80">
        <v>12</v>
      </c>
      <c r="U163" s="84">
        <f t="shared" si="27"/>
        <v>3312</v>
      </c>
      <c r="V163" s="67">
        <f>IF(ISBLANK(X163), "", _xlfn.XLOOKUP(X163,'SNAP2 IDs'!C$3:C$15,'SNAP2 IDs'!B$3:B$15,""))</f>
        <v>3</v>
      </c>
      <c r="W163" s="67">
        <f>_xlfn.XLOOKUP($V163, 'SNAP2 IDs'!$B$3:$B$15,'SNAP2 IDs'!D$3:D$15, "Lookup err")</f>
        <v>2</v>
      </c>
      <c r="X163" s="67">
        <v>8</v>
      </c>
      <c r="Y163" s="67" t="str">
        <f>_xlfn.XLOOKUP($V163, 'SNAP2 IDs'!$B$3:$B$15,'SNAP2 IDs'!E$3:E$15, "Lookup err")</f>
        <v>00:00:b3:f2:e4:75</v>
      </c>
      <c r="Z163" s="67" t="str">
        <f>_xlfn.XLOOKUP($V163, 'SNAP2 IDs'!$B$3:$B$15,'SNAP2 IDs'!F$3:F$15, "Lookup err")</f>
        <v>snap08.sas.pvt</v>
      </c>
      <c r="AA163" s="67">
        <v>0</v>
      </c>
      <c r="AB163" s="67">
        <v>26</v>
      </c>
      <c r="AC163" s="67">
        <v>27</v>
      </c>
      <c r="AD163" s="67">
        <f t="shared" si="29"/>
        <v>24</v>
      </c>
      <c r="AE163" s="67">
        <f t="shared" si="30"/>
        <v>25</v>
      </c>
      <c r="AF163" s="67">
        <f t="shared" si="31"/>
        <v>236</v>
      </c>
      <c r="AG163" s="76" t="s">
        <v>495</v>
      </c>
    </row>
    <row r="164" spans="1:33" s="45" customFormat="1" ht="15.95" customHeight="1">
      <c r="A164" s="90"/>
      <c r="B164" s="87" t="s">
        <v>541</v>
      </c>
      <c r="C164" s="74" t="s">
        <v>71</v>
      </c>
      <c r="D164" s="74">
        <v>37.23888067</v>
      </c>
      <c r="E164" s="74">
        <v>-118.2818386</v>
      </c>
      <c r="F164" s="74">
        <v>1182.6600000000001</v>
      </c>
      <c r="G164" s="75">
        <v>-15.25</v>
      </c>
      <c r="H164" s="75">
        <v>-99.51</v>
      </c>
      <c r="I164" s="85" t="s">
        <v>72</v>
      </c>
      <c r="J164" s="85" t="s">
        <v>72</v>
      </c>
      <c r="K164" s="99" t="s">
        <v>542</v>
      </c>
      <c r="L164" s="99" t="s">
        <v>543</v>
      </c>
      <c r="M164" s="85" t="s">
        <v>75</v>
      </c>
      <c r="N164" s="85" t="s">
        <v>75</v>
      </c>
      <c r="O164" s="67">
        <v>33</v>
      </c>
      <c r="P164" s="67">
        <f>_xlfn.XLOOKUP(O164,'ARX IDs'!B$3:B$47,'ARX IDs'!C$3:C$47,"")</f>
        <v>25</v>
      </c>
      <c r="Q164" s="67">
        <f t="shared" si="28"/>
        <v>33</v>
      </c>
      <c r="R164" s="67">
        <v>13</v>
      </c>
      <c r="S164" s="84">
        <f t="shared" si="23"/>
        <v>3313</v>
      </c>
      <c r="T164" s="80">
        <v>14</v>
      </c>
      <c r="U164" s="84">
        <f t="shared" si="27"/>
        <v>3314</v>
      </c>
      <c r="V164" s="67">
        <f>IF(ISBLANK(X164), "", _xlfn.XLOOKUP(X164,'SNAP2 IDs'!C$3:C$15,'SNAP2 IDs'!B$3:B$15,""))</f>
        <v>3</v>
      </c>
      <c r="W164" s="67">
        <f>_xlfn.XLOOKUP($V164, 'SNAP2 IDs'!$B$3:$B$15,'SNAP2 IDs'!D$3:D$15, "Lookup err")</f>
        <v>2</v>
      </c>
      <c r="X164" s="67">
        <v>8</v>
      </c>
      <c r="Y164" s="67" t="str">
        <f>_xlfn.XLOOKUP($V164, 'SNAP2 IDs'!$B$3:$B$15,'SNAP2 IDs'!E$3:E$15, "Lookup err")</f>
        <v>00:00:b3:f2:e4:75</v>
      </c>
      <c r="Z164" s="67" t="str">
        <f>_xlfn.XLOOKUP($V164, 'SNAP2 IDs'!$B$3:$B$15,'SNAP2 IDs'!F$3:F$15, "Lookup err")</f>
        <v>snap08.sas.pvt</v>
      </c>
      <c r="AA164" s="67">
        <v>0</v>
      </c>
      <c r="AB164" s="67">
        <v>28</v>
      </c>
      <c r="AC164" s="67">
        <v>29</v>
      </c>
      <c r="AD164" s="67">
        <f t="shared" si="29"/>
        <v>30</v>
      </c>
      <c r="AE164" s="67">
        <f t="shared" si="30"/>
        <v>31</v>
      </c>
      <c r="AF164" s="67">
        <f t="shared" si="31"/>
        <v>239</v>
      </c>
      <c r="AG164" s="76" t="s">
        <v>495</v>
      </c>
    </row>
    <row r="165" spans="1:33" s="45" customFormat="1" ht="15.95" customHeight="1">
      <c r="A165" s="90"/>
      <c r="B165" s="87" t="s">
        <v>544</v>
      </c>
      <c r="C165" s="74" t="s">
        <v>71</v>
      </c>
      <c r="D165" s="74">
        <v>37.240680920000003</v>
      </c>
      <c r="E165" s="74">
        <v>-118.28206328</v>
      </c>
      <c r="F165" s="74">
        <v>1182.8800000000001</v>
      </c>
      <c r="G165" s="75">
        <v>-35.19</v>
      </c>
      <c r="H165" s="75">
        <v>100.29</v>
      </c>
      <c r="I165" s="85" t="s">
        <v>72</v>
      </c>
      <c r="J165" s="85" t="s">
        <v>72</v>
      </c>
      <c r="K165" s="99" t="s">
        <v>545</v>
      </c>
      <c r="L165" s="99" t="s">
        <v>406</v>
      </c>
      <c r="M165" s="85" t="s">
        <v>75</v>
      </c>
      <c r="N165" s="85" t="s">
        <v>75</v>
      </c>
      <c r="O165" s="67">
        <v>36</v>
      </c>
      <c r="P165" s="67">
        <f>_xlfn.XLOOKUP(O165,'ARX IDs'!B$3:B$47,'ARX IDs'!C$3:C$47,"")</f>
        <v>41</v>
      </c>
      <c r="Q165" s="67">
        <v>36</v>
      </c>
      <c r="R165" s="67">
        <v>3</v>
      </c>
      <c r="S165" s="84">
        <f t="shared" si="23"/>
        <v>3603</v>
      </c>
      <c r="T165" s="80">
        <v>4</v>
      </c>
      <c r="U165" s="84">
        <f t="shared" si="27"/>
        <v>3604</v>
      </c>
      <c r="V165" s="67">
        <f>IF(ISBLANK(X165), "", _xlfn.XLOOKUP(X165,'SNAP2 IDs'!C$3:C$15,'SNAP2 IDs'!B$3:B$15,""))</f>
        <v>1</v>
      </c>
      <c r="W165" s="67">
        <f>_xlfn.XLOOKUP($V165, 'SNAP2 IDs'!$B$3:$B$15,'SNAP2 IDs'!D$3:D$15, "Lookup err")</f>
        <v>2</v>
      </c>
      <c r="X165" s="67">
        <v>9</v>
      </c>
      <c r="Y165" s="67" t="str">
        <f>_xlfn.XLOOKUP($V165, 'SNAP2 IDs'!$B$3:$B$15,'SNAP2 IDs'!E$3:E$15, "Lookup err")</f>
        <v>02:00:ce:ca:e4:6f</v>
      </c>
      <c r="Z165" s="67" t="str">
        <f>_xlfn.XLOOKUP($V165, 'SNAP2 IDs'!$B$3:$B$15,'SNAP2 IDs'!F$3:F$15, "Lookup err")</f>
        <v>snap09.sas.pvt</v>
      </c>
      <c r="AA165" s="67">
        <v>0</v>
      </c>
      <c r="AB165" s="67">
        <v>14</v>
      </c>
      <c r="AC165" s="67">
        <v>15</v>
      </c>
      <c r="AD165" s="67">
        <f t="shared" si="29"/>
        <v>12</v>
      </c>
      <c r="AE165" s="67">
        <f t="shared" si="30"/>
        <v>13</v>
      </c>
      <c r="AF165" s="67">
        <f t="shared" si="31"/>
        <v>262</v>
      </c>
      <c r="AG165" s="76" t="s">
        <v>343</v>
      </c>
    </row>
    <row r="166" spans="1:33" s="45" customFormat="1" ht="15.95" customHeight="1">
      <c r="A166" s="90"/>
      <c r="B166" s="87" t="s">
        <v>546</v>
      </c>
      <c r="C166" s="74" t="s">
        <v>71</v>
      </c>
      <c r="D166" s="74">
        <v>37.240519259999999</v>
      </c>
      <c r="E166" s="74">
        <v>-118.28191434</v>
      </c>
      <c r="F166" s="74">
        <v>1183.55</v>
      </c>
      <c r="G166" s="75">
        <v>-21.97</v>
      </c>
      <c r="H166" s="75">
        <v>82.35</v>
      </c>
      <c r="I166" s="85" t="s">
        <v>72</v>
      </c>
      <c r="J166" s="85" t="s">
        <v>72</v>
      </c>
      <c r="K166" s="99" t="s">
        <v>547</v>
      </c>
      <c r="L166" s="99" t="s">
        <v>548</v>
      </c>
      <c r="M166" s="85" t="s">
        <v>75</v>
      </c>
      <c r="N166" s="85" t="s">
        <v>75</v>
      </c>
      <c r="O166" s="67">
        <v>36</v>
      </c>
      <c r="P166" s="67">
        <f>_xlfn.XLOOKUP(O166,'ARX IDs'!B$3:B$47,'ARX IDs'!C$3:C$47,"")</f>
        <v>41</v>
      </c>
      <c r="Q166" s="67">
        <v>36</v>
      </c>
      <c r="R166" s="67">
        <v>5</v>
      </c>
      <c r="S166" s="84">
        <f t="shared" si="23"/>
        <v>3605</v>
      </c>
      <c r="T166" s="80">
        <v>6</v>
      </c>
      <c r="U166" s="84">
        <f t="shared" si="27"/>
        <v>3606</v>
      </c>
      <c r="V166" s="67">
        <f>IF(ISBLANK(X166), "", _xlfn.XLOOKUP(X166,'SNAP2 IDs'!C$3:C$15,'SNAP2 IDs'!B$3:B$15,""))</f>
        <v>1</v>
      </c>
      <c r="W166" s="67">
        <f>_xlfn.XLOOKUP($V166, 'SNAP2 IDs'!$B$3:$B$15,'SNAP2 IDs'!D$3:D$15, "Lookup err")</f>
        <v>2</v>
      </c>
      <c r="X166" s="67">
        <v>9</v>
      </c>
      <c r="Y166" s="67" t="str">
        <f>_xlfn.XLOOKUP($V166, 'SNAP2 IDs'!$B$3:$B$15,'SNAP2 IDs'!E$3:E$15, "Lookup err")</f>
        <v>02:00:ce:ca:e4:6f</v>
      </c>
      <c r="Z166" s="67" t="str">
        <f>_xlfn.XLOOKUP($V166, 'SNAP2 IDs'!$B$3:$B$15,'SNAP2 IDs'!F$3:F$15, "Lookup err")</f>
        <v>snap09.sas.pvt</v>
      </c>
      <c r="AA166" s="67">
        <v>0</v>
      </c>
      <c r="AB166" s="67">
        <v>16</v>
      </c>
      <c r="AC166" s="67">
        <v>17</v>
      </c>
      <c r="AD166" s="67">
        <f t="shared" si="29"/>
        <v>18</v>
      </c>
      <c r="AE166" s="67">
        <f t="shared" si="30"/>
        <v>19</v>
      </c>
      <c r="AF166" s="67">
        <f t="shared" si="31"/>
        <v>265</v>
      </c>
      <c r="AG166" s="76" t="s">
        <v>343</v>
      </c>
    </row>
    <row r="167" spans="1:33" s="45" customFormat="1" ht="15.95" customHeight="1">
      <c r="A167" s="90"/>
      <c r="B167" s="87" t="s">
        <v>549</v>
      </c>
      <c r="C167" s="74" t="s">
        <v>71</v>
      </c>
      <c r="D167" s="74">
        <v>37.240451720000003</v>
      </c>
      <c r="E167" s="74">
        <v>-118.28207648999999</v>
      </c>
      <c r="F167" s="74">
        <v>1183.54</v>
      </c>
      <c r="G167" s="75">
        <v>-36.36</v>
      </c>
      <c r="H167" s="75">
        <v>74.849999999999994</v>
      </c>
      <c r="I167" s="85" t="s">
        <v>72</v>
      </c>
      <c r="J167" s="85" t="s">
        <v>72</v>
      </c>
      <c r="K167" s="99" t="s">
        <v>550</v>
      </c>
      <c r="L167" s="99" t="s">
        <v>551</v>
      </c>
      <c r="M167" s="85" t="s">
        <v>75</v>
      </c>
      <c r="N167" s="85" t="s">
        <v>75</v>
      </c>
      <c r="O167" s="67">
        <v>36</v>
      </c>
      <c r="P167" s="67">
        <f>_xlfn.XLOOKUP(O167,'ARX IDs'!B$3:B$47,'ARX IDs'!C$3:C$47,"")</f>
        <v>41</v>
      </c>
      <c r="Q167" s="67">
        <v>36</v>
      </c>
      <c r="R167" s="67">
        <v>7</v>
      </c>
      <c r="S167" s="84">
        <f t="shared" si="23"/>
        <v>3607</v>
      </c>
      <c r="T167" s="80">
        <v>8</v>
      </c>
      <c r="U167" s="84">
        <f t="shared" si="27"/>
        <v>3608</v>
      </c>
      <c r="V167" s="67">
        <f>IF(ISBLANK(X167), "", _xlfn.XLOOKUP(X167,'SNAP2 IDs'!C$3:C$15,'SNAP2 IDs'!B$3:B$15,""))</f>
        <v>1</v>
      </c>
      <c r="W167" s="67">
        <f>_xlfn.XLOOKUP($V167, 'SNAP2 IDs'!$B$3:$B$15,'SNAP2 IDs'!D$3:D$15, "Lookup err")</f>
        <v>2</v>
      </c>
      <c r="X167" s="67">
        <v>9</v>
      </c>
      <c r="Y167" s="67" t="str">
        <f>_xlfn.XLOOKUP($V167, 'SNAP2 IDs'!$B$3:$B$15,'SNAP2 IDs'!E$3:E$15, "Lookup err")</f>
        <v>02:00:ce:ca:e4:6f</v>
      </c>
      <c r="Z167" s="67" t="str">
        <f>_xlfn.XLOOKUP($V167, 'SNAP2 IDs'!$B$3:$B$15,'SNAP2 IDs'!F$3:F$15, "Lookup err")</f>
        <v>snap09.sas.pvt</v>
      </c>
      <c r="AA167" s="67">
        <v>0</v>
      </c>
      <c r="AB167" s="67">
        <v>18</v>
      </c>
      <c r="AC167" s="67">
        <v>19</v>
      </c>
      <c r="AD167" s="67">
        <f t="shared" si="29"/>
        <v>16</v>
      </c>
      <c r="AE167" s="67">
        <f t="shared" si="30"/>
        <v>17</v>
      </c>
      <c r="AF167" s="67">
        <f t="shared" si="31"/>
        <v>264</v>
      </c>
      <c r="AG167" s="76" t="s">
        <v>552</v>
      </c>
    </row>
    <row r="168" spans="1:33" s="45" customFormat="1" ht="15.95" customHeight="1">
      <c r="A168" s="90"/>
      <c r="B168" s="87" t="s">
        <v>553</v>
      </c>
      <c r="C168" s="74" t="s">
        <v>71</v>
      </c>
      <c r="D168" s="74">
        <v>37.240366889999997</v>
      </c>
      <c r="E168" s="74">
        <v>-118.28189045000001</v>
      </c>
      <c r="F168" s="74">
        <v>1183.1300000000001</v>
      </c>
      <c r="G168" s="75">
        <v>-19.850000000000001</v>
      </c>
      <c r="H168" s="75">
        <v>65.44</v>
      </c>
      <c r="I168" s="85" t="s">
        <v>72</v>
      </c>
      <c r="J168" s="85" t="s">
        <v>72</v>
      </c>
      <c r="K168" s="99" t="s">
        <v>554</v>
      </c>
      <c r="L168" s="99" t="s">
        <v>555</v>
      </c>
      <c r="M168" s="85" t="s">
        <v>75</v>
      </c>
      <c r="N168" s="85" t="s">
        <v>75</v>
      </c>
      <c r="O168" s="67">
        <v>36</v>
      </c>
      <c r="P168" s="67">
        <f>_xlfn.XLOOKUP(O168,'ARX IDs'!B$3:B$47,'ARX IDs'!C$3:C$47,"")</f>
        <v>41</v>
      </c>
      <c r="Q168" s="67">
        <v>36</v>
      </c>
      <c r="R168" s="67">
        <v>9</v>
      </c>
      <c r="S168" s="84">
        <f t="shared" si="23"/>
        <v>3609</v>
      </c>
      <c r="T168" s="80">
        <v>10</v>
      </c>
      <c r="U168" s="84">
        <f t="shared" si="27"/>
        <v>3610</v>
      </c>
      <c r="V168" s="67">
        <f>IF(ISBLANK(X168), "", _xlfn.XLOOKUP(X168,'SNAP2 IDs'!C$3:C$15,'SNAP2 IDs'!B$3:B$15,""))</f>
        <v>1</v>
      </c>
      <c r="W168" s="67">
        <f>_xlfn.XLOOKUP($V168, 'SNAP2 IDs'!$B$3:$B$15,'SNAP2 IDs'!D$3:D$15, "Lookup err")</f>
        <v>2</v>
      </c>
      <c r="X168" s="67">
        <v>9</v>
      </c>
      <c r="Y168" s="67" t="str">
        <f>_xlfn.XLOOKUP($V168, 'SNAP2 IDs'!$B$3:$B$15,'SNAP2 IDs'!E$3:E$15, "Lookup err")</f>
        <v>02:00:ce:ca:e4:6f</v>
      </c>
      <c r="Z168" s="67" t="str">
        <f>_xlfn.XLOOKUP($V168, 'SNAP2 IDs'!$B$3:$B$15,'SNAP2 IDs'!F$3:F$15, "Lookup err")</f>
        <v>snap09.sas.pvt</v>
      </c>
      <c r="AA168" s="67">
        <v>0</v>
      </c>
      <c r="AB168" s="67">
        <v>20</v>
      </c>
      <c r="AC168" s="67">
        <v>21</v>
      </c>
      <c r="AD168" s="67">
        <f t="shared" si="29"/>
        <v>22</v>
      </c>
      <c r="AE168" s="67">
        <f t="shared" si="30"/>
        <v>23</v>
      </c>
      <c r="AF168" s="67">
        <f t="shared" si="31"/>
        <v>267</v>
      </c>
      <c r="AG168" s="76" t="s">
        <v>343</v>
      </c>
    </row>
    <row r="169" spans="1:33" s="45" customFormat="1" ht="15.95" customHeight="1">
      <c r="A169" s="90"/>
      <c r="B169" s="87" t="s">
        <v>556</v>
      </c>
      <c r="C169" s="74" t="s">
        <v>71</v>
      </c>
      <c r="D169" s="74">
        <v>37.240253180000003</v>
      </c>
      <c r="E169" s="74">
        <v>-118.28205730000001</v>
      </c>
      <c r="F169" s="74">
        <v>1183.1400000000001</v>
      </c>
      <c r="G169" s="75">
        <v>-34.659999999999997</v>
      </c>
      <c r="H169" s="75">
        <v>52.82</v>
      </c>
      <c r="I169" s="85" t="s">
        <v>72</v>
      </c>
      <c r="J169" s="85" t="s">
        <v>72</v>
      </c>
      <c r="K169" s="99" t="s">
        <v>557</v>
      </c>
      <c r="L169" s="99" t="s">
        <v>558</v>
      </c>
      <c r="M169" s="85" t="s">
        <v>75</v>
      </c>
      <c r="N169" s="85" t="s">
        <v>75</v>
      </c>
      <c r="O169" s="67">
        <v>36</v>
      </c>
      <c r="P169" s="67">
        <f>_xlfn.XLOOKUP(O169,'ARX IDs'!B$3:B$47,'ARX IDs'!C$3:C$47,"")</f>
        <v>41</v>
      </c>
      <c r="Q169" s="67">
        <v>36</v>
      </c>
      <c r="R169" s="67">
        <v>11</v>
      </c>
      <c r="S169" s="84">
        <f t="shared" si="23"/>
        <v>3611</v>
      </c>
      <c r="T169" s="80">
        <v>12</v>
      </c>
      <c r="U169" s="84">
        <f t="shared" si="27"/>
        <v>3612</v>
      </c>
      <c r="V169" s="67">
        <f>IF(ISBLANK(X169), "", _xlfn.XLOOKUP(X169,'SNAP2 IDs'!C$3:C$15,'SNAP2 IDs'!B$3:B$15,""))</f>
        <v>1</v>
      </c>
      <c r="W169" s="67">
        <f>_xlfn.XLOOKUP($V169, 'SNAP2 IDs'!$B$3:$B$15,'SNAP2 IDs'!D$3:D$15, "Lookup err")</f>
        <v>2</v>
      </c>
      <c r="X169" s="67">
        <v>9</v>
      </c>
      <c r="Y169" s="67" t="str">
        <f>_xlfn.XLOOKUP($V169, 'SNAP2 IDs'!$B$3:$B$15,'SNAP2 IDs'!E$3:E$15, "Lookup err")</f>
        <v>02:00:ce:ca:e4:6f</v>
      </c>
      <c r="Z169" s="67" t="str">
        <f>_xlfn.XLOOKUP($V169, 'SNAP2 IDs'!$B$3:$B$15,'SNAP2 IDs'!F$3:F$15, "Lookup err")</f>
        <v>snap09.sas.pvt</v>
      </c>
      <c r="AA169" s="67">
        <v>0</v>
      </c>
      <c r="AB169" s="67">
        <v>22</v>
      </c>
      <c r="AC169" s="67">
        <v>23</v>
      </c>
      <c r="AD169" s="67">
        <f t="shared" si="29"/>
        <v>20</v>
      </c>
      <c r="AE169" s="67">
        <f t="shared" si="30"/>
        <v>21</v>
      </c>
      <c r="AF169" s="67">
        <f t="shared" si="31"/>
        <v>266</v>
      </c>
      <c r="AG169" s="76" t="s">
        <v>343</v>
      </c>
    </row>
    <row r="170" spans="1:33" s="45" customFormat="1" ht="15.95" customHeight="1">
      <c r="A170" s="90"/>
      <c r="B170" s="87" t="s">
        <v>559</v>
      </c>
      <c r="C170" s="74" t="s">
        <v>71</v>
      </c>
      <c r="D170" s="74">
        <v>37.240169710000004</v>
      </c>
      <c r="E170" s="74">
        <v>-118.28189408999999</v>
      </c>
      <c r="F170" s="74">
        <v>1182.79</v>
      </c>
      <c r="G170" s="75">
        <v>-20.18</v>
      </c>
      <c r="H170" s="75">
        <v>43.55</v>
      </c>
      <c r="I170" s="85" t="s">
        <v>72</v>
      </c>
      <c r="J170" s="85" t="s">
        <v>72</v>
      </c>
      <c r="K170" s="99" t="s">
        <v>560</v>
      </c>
      <c r="L170" s="99" t="s">
        <v>561</v>
      </c>
      <c r="M170" s="85" t="s">
        <v>75</v>
      </c>
      <c r="N170" s="85" t="s">
        <v>75</v>
      </c>
      <c r="O170" s="67">
        <v>36</v>
      </c>
      <c r="P170" s="67">
        <f>_xlfn.XLOOKUP(O170,'ARX IDs'!B$3:B$47,'ARX IDs'!C$3:C$47,"")</f>
        <v>41</v>
      </c>
      <c r="Q170" s="67">
        <v>36</v>
      </c>
      <c r="R170" s="67">
        <v>13</v>
      </c>
      <c r="S170" s="84">
        <f t="shared" si="23"/>
        <v>3613</v>
      </c>
      <c r="T170" s="80">
        <v>14</v>
      </c>
      <c r="U170" s="84">
        <f t="shared" si="27"/>
        <v>3614</v>
      </c>
      <c r="V170" s="67">
        <f>IF(ISBLANK(X170), "", _xlfn.XLOOKUP(X170,'SNAP2 IDs'!C$3:C$15,'SNAP2 IDs'!B$3:B$15,""))</f>
        <v>1</v>
      </c>
      <c r="W170" s="67">
        <f>_xlfn.XLOOKUP($V170, 'SNAP2 IDs'!$B$3:$B$15,'SNAP2 IDs'!D$3:D$15, "Lookup err")</f>
        <v>2</v>
      </c>
      <c r="X170" s="67">
        <v>9</v>
      </c>
      <c r="Y170" s="67" t="str">
        <f>_xlfn.XLOOKUP($V170, 'SNAP2 IDs'!$B$3:$B$15,'SNAP2 IDs'!E$3:E$15, "Lookup err")</f>
        <v>02:00:ce:ca:e4:6f</v>
      </c>
      <c r="Z170" s="67" t="str">
        <f>_xlfn.XLOOKUP($V170, 'SNAP2 IDs'!$B$3:$B$15,'SNAP2 IDs'!F$3:F$15, "Lookup err")</f>
        <v>snap09.sas.pvt</v>
      </c>
      <c r="AA170" s="67">
        <v>0</v>
      </c>
      <c r="AB170" s="67">
        <v>24</v>
      </c>
      <c r="AC170" s="67">
        <v>25</v>
      </c>
      <c r="AD170" s="67">
        <f t="shared" si="29"/>
        <v>26</v>
      </c>
      <c r="AE170" s="67">
        <f t="shared" si="30"/>
        <v>27</v>
      </c>
      <c r="AF170" s="67">
        <f t="shared" si="31"/>
        <v>269</v>
      </c>
      <c r="AG170" s="76" t="s">
        <v>343</v>
      </c>
    </row>
    <row r="171" spans="1:33" s="45" customFormat="1" ht="15.95" customHeight="1">
      <c r="A171" s="90"/>
      <c r="B171" s="87" t="s">
        <v>562</v>
      </c>
      <c r="C171" s="74" t="s">
        <v>71</v>
      </c>
      <c r="D171" s="74">
        <v>37.240093000000002</v>
      </c>
      <c r="E171" s="74">
        <v>-118.28199327</v>
      </c>
      <c r="F171" s="74">
        <v>1183.1099999999999</v>
      </c>
      <c r="G171" s="75">
        <v>-28.98</v>
      </c>
      <c r="H171" s="75">
        <v>35.04</v>
      </c>
      <c r="I171" s="85" t="s">
        <v>72</v>
      </c>
      <c r="J171" s="85" t="s">
        <v>72</v>
      </c>
      <c r="K171" s="99" t="s">
        <v>288</v>
      </c>
      <c r="L171" s="99" t="s">
        <v>563</v>
      </c>
      <c r="M171" s="85" t="s">
        <v>75</v>
      </c>
      <c r="N171" s="85" t="s">
        <v>75</v>
      </c>
      <c r="O171" s="67">
        <v>36</v>
      </c>
      <c r="P171" s="67">
        <f>_xlfn.XLOOKUP(O171,'ARX IDs'!B$3:B$47,'ARX IDs'!C$3:C$47,"")</f>
        <v>41</v>
      </c>
      <c r="Q171" s="67">
        <v>36</v>
      </c>
      <c r="R171" s="67">
        <v>15</v>
      </c>
      <c r="S171" s="84">
        <f t="shared" si="23"/>
        <v>3615</v>
      </c>
      <c r="T171" s="80">
        <v>16</v>
      </c>
      <c r="U171" s="84">
        <f t="shared" si="27"/>
        <v>3616</v>
      </c>
      <c r="V171" s="67">
        <f>IF(ISBLANK(X171), "", _xlfn.XLOOKUP(X171,'SNAP2 IDs'!C$3:C$15,'SNAP2 IDs'!B$3:B$15,""))</f>
        <v>1</v>
      </c>
      <c r="W171" s="67">
        <f>_xlfn.XLOOKUP($V171, 'SNAP2 IDs'!$B$3:$B$15,'SNAP2 IDs'!D$3:D$15, "Lookup err")</f>
        <v>2</v>
      </c>
      <c r="X171" s="67">
        <v>9</v>
      </c>
      <c r="Y171" s="67" t="str">
        <f>_xlfn.XLOOKUP($V171, 'SNAP2 IDs'!$B$3:$B$15,'SNAP2 IDs'!E$3:E$15, "Lookup err")</f>
        <v>02:00:ce:ca:e4:6f</v>
      </c>
      <c r="Z171" s="67" t="str">
        <f>_xlfn.XLOOKUP($V171, 'SNAP2 IDs'!$B$3:$B$15,'SNAP2 IDs'!F$3:F$15, "Lookup err")</f>
        <v>snap09.sas.pvt</v>
      </c>
      <c r="AA171" s="67">
        <v>0</v>
      </c>
      <c r="AB171" s="67">
        <v>26</v>
      </c>
      <c r="AC171" s="67">
        <v>27</v>
      </c>
      <c r="AD171" s="67">
        <f t="shared" si="29"/>
        <v>24</v>
      </c>
      <c r="AE171" s="67">
        <f t="shared" si="30"/>
        <v>25</v>
      </c>
      <c r="AF171" s="67">
        <f t="shared" si="31"/>
        <v>268</v>
      </c>
      <c r="AG171" s="76" t="s">
        <v>343</v>
      </c>
    </row>
    <row r="172" spans="1:33" s="45" customFormat="1" ht="15.95" customHeight="1">
      <c r="A172" s="90"/>
      <c r="B172" s="87" t="s">
        <v>564</v>
      </c>
      <c r="C172" s="74" t="s">
        <v>71</v>
      </c>
      <c r="D172" s="74">
        <v>37.240059469999998</v>
      </c>
      <c r="E172" s="74">
        <v>-118.28205377</v>
      </c>
      <c r="F172" s="74">
        <v>1183.31</v>
      </c>
      <c r="G172" s="75">
        <v>-34.35</v>
      </c>
      <c r="H172" s="75">
        <v>31.32</v>
      </c>
      <c r="I172" s="86" t="s">
        <v>193</v>
      </c>
      <c r="J172" s="86" t="s">
        <v>193</v>
      </c>
      <c r="K172" s="99"/>
      <c r="L172" s="99"/>
      <c r="M172" s="85" t="s">
        <v>75</v>
      </c>
      <c r="N172" s="86" t="s">
        <v>326</v>
      </c>
      <c r="O172" s="67"/>
      <c r="P172" s="67" t="str">
        <f>_xlfn.XLOOKUP(O172,'ARX IDs'!B$3:B$47,'ARX IDs'!C$3:C$47,"")</f>
        <v/>
      </c>
      <c r="Q172" s="67"/>
      <c r="R172" s="67"/>
      <c r="S172" s="84">
        <f t="shared" si="23"/>
        <v>0</v>
      </c>
      <c r="T172" s="82"/>
      <c r="U172" s="84">
        <f t="shared" si="27"/>
        <v>0</v>
      </c>
      <c r="V172" s="67" t="str">
        <f>IF(ISBLANK(X172), "", _xlfn.XLOOKUP(X172,'SNAP2 IDs'!C$3:C$15,'SNAP2 IDs'!B$3:B$15,""))</f>
        <v/>
      </c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76"/>
    </row>
    <row r="173" spans="1:33" s="45" customFormat="1" ht="15.95" customHeight="1">
      <c r="A173" s="90"/>
      <c r="B173" s="87" t="s">
        <v>565</v>
      </c>
      <c r="C173" s="74" t="s">
        <v>71</v>
      </c>
      <c r="D173" s="74">
        <v>37.240019060000002</v>
      </c>
      <c r="E173" s="74">
        <v>-118.28199712999999</v>
      </c>
      <c r="F173" s="74">
        <v>1183.06</v>
      </c>
      <c r="G173" s="75">
        <v>-29.32</v>
      </c>
      <c r="H173" s="75">
        <v>26.83</v>
      </c>
      <c r="I173" s="86" t="s">
        <v>193</v>
      </c>
      <c r="J173" s="86" t="s">
        <v>193</v>
      </c>
      <c r="K173" s="99"/>
      <c r="L173" s="99"/>
      <c r="M173" s="85" t="s">
        <v>75</v>
      </c>
      <c r="N173" s="86" t="s">
        <v>326</v>
      </c>
      <c r="O173" s="67"/>
      <c r="P173" s="67" t="str">
        <f>_xlfn.XLOOKUP(O173,'ARX IDs'!B$3:B$47,'ARX IDs'!C$3:C$47,"")</f>
        <v/>
      </c>
      <c r="Q173" s="67"/>
      <c r="R173" s="67"/>
      <c r="S173" s="84">
        <f t="shared" si="23"/>
        <v>0</v>
      </c>
      <c r="T173" s="82"/>
      <c r="U173" s="84">
        <f t="shared" si="27"/>
        <v>0</v>
      </c>
      <c r="V173" s="67" t="str">
        <f>IF(ISBLANK(X173), "", _xlfn.XLOOKUP(X173,'SNAP2 IDs'!C$3:C$15,'SNAP2 IDs'!B$3:B$15,""))</f>
        <v/>
      </c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76"/>
    </row>
    <row r="174" spans="1:33" s="45" customFormat="1" ht="15.95" customHeight="1">
      <c r="A174" s="90"/>
      <c r="B174" s="87" t="s">
        <v>566</v>
      </c>
      <c r="C174" s="74" t="s">
        <v>71</v>
      </c>
      <c r="D174" s="74">
        <v>37.239953900000003</v>
      </c>
      <c r="E174" s="74">
        <v>-118.28208360000001</v>
      </c>
      <c r="F174" s="74">
        <v>1183.19</v>
      </c>
      <c r="G174" s="75">
        <v>-36.99</v>
      </c>
      <c r="H174" s="75">
        <v>19.600000000000001</v>
      </c>
      <c r="I174" s="85" t="s">
        <v>72</v>
      </c>
      <c r="J174" s="85" t="s">
        <v>72</v>
      </c>
      <c r="K174" s="99" t="s">
        <v>567</v>
      </c>
      <c r="L174" s="99" t="s">
        <v>287</v>
      </c>
      <c r="M174" s="85" t="s">
        <v>75</v>
      </c>
      <c r="N174" s="85" t="s">
        <v>75</v>
      </c>
      <c r="O174" s="67">
        <v>38</v>
      </c>
      <c r="P174" s="67">
        <f>_xlfn.XLOOKUP(O174,'ARX IDs'!B$3:B$47,'ARX IDs'!C$3:C$47,"")</f>
        <v>43</v>
      </c>
      <c r="Q174" s="67">
        <v>38</v>
      </c>
      <c r="R174" s="67">
        <v>13</v>
      </c>
      <c r="S174" s="84">
        <f t="shared" si="23"/>
        <v>3813</v>
      </c>
      <c r="T174" s="80">
        <v>14</v>
      </c>
      <c r="U174" s="84">
        <f t="shared" si="27"/>
        <v>3814</v>
      </c>
      <c r="V174" s="67">
        <f>IF(ISBLANK(X174), "", _xlfn.XLOOKUP(X174,'SNAP2 IDs'!C$3:C$15,'SNAP2 IDs'!B$3:B$15,""))</f>
        <v>2</v>
      </c>
      <c r="W174" s="67">
        <f>_xlfn.XLOOKUP($V174, 'SNAP2 IDs'!$B$3:$B$15,'SNAP2 IDs'!D$3:D$15, "Lookup err")</f>
        <v>2</v>
      </c>
      <c r="X174" s="67">
        <v>10</v>
      </c>
      <c r="Y174" s="67" t="str">
        <f>_xlfn.XLOOKUP($V174, 'SNAP2 IDs'!$B$3:$B$15,'SNAP2 IDs'!E$3:E$15, "Lookup err")</f>
        <v>00:00:41:1e:e4:75</v>
      </c>
      <c r="Z174" s="67" t="str">
        <f>_xlfn.XLOOKUP($V174, 'SNAP2 IDs'!$B$3:$B$15,'SNAP2 IDs'!F$3:F$15, "Lookup err")</f>
        <v>snap10.sas.pvt</v>
      </c>
      <c r="AA174" s="67">
        <v>0</v>
      </c>
      <c r="AB174" s="67">
        <v>2</v>
      </c>
      <c r="AC174" s="67">
        <v>3</v>
      </c>
      <c r="AD174" s="67">
        <f>_xlfn.BITXOR(AB174,2) + 32*AA174</f>
        <v>0</v>
      </c>
      <c r="AE174" s="67">
        <f>_xlfn.BITXOR(AC174,2) + 32*AA174</f>
        <v>1</v>
      </c>
      <c r="AF174" s="67">
        <f>32*(X174-1) + (AD174/2)</f>
        <v>288</v>
      </c>
      <c r="AG174" s="76" t="s">
        <v>343</v>
      </c>
    </row>
    <row r="175" spans="1:33" s="45" customFormat="1" ht="15.95" customHeight="1">
      <c r="A175" s="90"/>
      <c r="B175" s="87" t="s">
        <v>568</v>
      </c>
      <c r="C175" s="74" t="s">
        <v>71</v>
      </c>
      <c r="D175" s="74">
        <v>37.239923900000001</v>
      </c>
      <c r="E175" s="74">
        <v>-118.28194697000001</v>
      </c>
      <c r="F175" s="74">
        <v>1182.75</v>
      </c>
      <c r="G175" s="75">
        <v>-24.87</v>
      </c>
      <c r="H175" s="75">
        <v>16.27</v>
      </c>
      <c r="I175" s="85" t="s">
        <v>72</v>
      </c>
      <c r="J175" s="85" t="s">
        <v>72</v>
      </c>
      <c r="K175" s="99" t="s">
        <v>569</v>
      </c>
      <c r="L175" s="99" t="s">
        <v>570</v>
      </c>
      <c r="M175" s="85" t="s">
        <v>75</v>
      </c>
      <c r="N175" s="85" t="s">
        <v>75</v>
      </c>
      <c r="O175" s="67">
        <v>38</v>
      </c>
      <c r="P175" s="67">
        <f>_xlfn.XLOOKUP(O175,'ARX IDs'!B$3:B$47,'ARX IDs'!C$3:C$47,"")</f>
        <v>43</v>
      </c>
      <c r="Q175" s="67">
        <v>38</v>
      </c>
      <c r="R175" s="67">
        <v>15</v>
      </c>
      <c r="S175" s="84">
        <f t="shared" si="23"/>
        <v>3815</v>
      </c>
      <c r="T175" s="80">
        <v>16</v>
      </c>
      <c r="U175" s="84">
        <f t="shared" si="27"/>
        <v>3816</v>
      </c>
      <c r="V175" s="67">
        <f>IF(ISBLANK(X175), "", _xlfn.XLOOKUP(X175,'SNAP2 IDs'!C$3:C$15,'SNAP2 IDs'!B$3:B$15,""))</f>
        <v>2</v>
      </c>
      <c r="W175" s="67">
        <f>_xlfn.XLOOKUP($V175, 'SNAP2 IDs'!$B$3:$B$15,'SNAP2 IDs'!D$3:D$15, "Lookup err")</f>
        <v>2</v>
      </c>
      <c r="X175" s="67">
        <v>10</v>
      </c>
      <c r="Y175" s="67" t="str">
        <f>_xlfn.XLOOKUP($V175, 'SNAP2 IDs'!$B$3:$B$15,'SNAP2 IDs'!E$3:E$15, "Lookup err")</f>
        <v>00:00:41:1e:e4:75</v>
      </c>
      <c r="Z175" s="67" t="str">
        <f>_xlfn.XLOOKUP($V175, 'SNAP2 IDs'!$B$3:$B$15,'SNAP2 IDs'!F$3:F$15, "Lookup err")</f>
        <v>snap10.sas.pvt</v>
      </c>
      <c r="AA175" s="67">
        <v>0</v>
      </c>
      <c r="AB175" s="67">
        <v>4</v>
      </c>
      <c r="AC175" s="67">
        <v>5</v>
      </c>
      <c r="AD175" s="67">
        <f>_xlfn.BITXOR(AB175,2) + 32*AA175</f>
        <v>6</v>
      </c>
      <c r="AE175" s="67">
        <f>_xlfn.BITXOR(AC175,2) + 32*AA175</f>
        <v>7</v>
      </c>
      <c r="AF175" s="67">
        <f>32*(X175-1) + (AD175/2)</f>
        <v>291</v>
      </c>
      <c r="AG175" s="76" t="s">
        <v>495</v>
      </c>
    </row>
    <row r="176" spans="1:33" s="45" customFormat="1" ht="15.95" customHeight="1">
      <c r="A176" s="90"/>
      <c r="B176" s="87" t="s">
        <v>571</v>
      </c>
      <c r="C176" s="74" t="s">
        <v>71</v>
      </c>
      <c r="D176" s="74">
        <v>37.239846460000003</v>
      </c>
      <c r="E176" s="74">
        <v>-118.28193358</v>
      </c>
      <c r="F176" s="74">
        <v>1182.72</v>
      </c>
      <c r="G176" s="75">
        <v>-23.68</v>
      </c>
      <c r="H176" s="75">
        <v>7.68</v>
      </c>
      <c r="I176" s="85" t="s">
        <v>72</v>
      </c>
      <c r="J176" s="85" t="s">
        <v>72</v>
      </c>
      <c r="K176" s="99" t="s">
        <v>572</v>
      </c>
      <c r="L176" s="99" t="s">
        <v>305</v>
      </c>
      <c r="M176" s="85" t="s">
        <v>75</v>
      </c>
      <c r="N176" s="85" t="s">
        <v>75</v>
      </c>
      <c r="O176" s="67">
        <v>31</v>
      </c>
      <c r="P176" s="67">
        <f>_xlfn.XLOOKUP(O176,'ARX IDs'!B$3:B$47,'ARX IDs'!C$3:C$47,"")</f>
        <v>19</v>
      </c>
      <c r="Q176" s="67">
        <f>O176</f>
        <v>31</v>
      </c>
      <c r="R176" s="67">
        <v>11</v>
      </c>
      <c r="S176" s="84">
        <f t="shared" si="23"/>
        <v>3111</v>
      </c>
      <c r="T176" s="80">
        <v>12</v>
      </c>
      <c r="U176" s="84">
        <f t="shared" si="27"/>
        <v>3112</v>
      </c>
      <c r="V176" s="67">
        <f>IF(ISBLANK(X176), "", _xlfn.XLOOKUP(X176,'SNAP2 IDs'!C$3:C$15,'SNAP2 IDs'!B$3:B$15,""))</f>
        <v>8</v>
      </c>
      <c r="W176" s="67">
        <f>_xlfn.XLOOKUP($V176, 'SNAP2 IDs'!$B$3:$B$15,'SNAP2 IDs'!D$3:D$15, "Lookup err")</f>
        <v>2</v>
      </c>
      <c r="X176" s="67">
        <v>7</v>
      </c>
      <c r="Y176" s="67" t="str">
        <f>_xlfn.XLOOKUP($V176, 'SNAP2 IDs'!$B$3:$B$15,'SNAP2 IDs'!E$3:E$15, "Lookup err")</f>
        <v>00:00:d6:de:e4:75</v>
      </c>
      <c r="Z176" s="67" t="str">
        <f>_xlfn.XLOOKUP($V176, 'SNAP2 IDs'!$B$3:$B$15,'SNAP2 IDs'!F$3:F$15, "Lookup err")</f>
        <v>snap07.sas.pvt</v>
      </c>
      <c r="AA176" s="67">
        <v>1</v>
      </c>
      <c r="AB176" s="67">
        <v>20</v>
      </c>
      <c r="AC176" s="67">
        <v>21</v>
      </c>
      <c r="AD176" s="67">
        <f>_xlfn.BITXOR(AB176,2) + 32*AA176</f>
        <v>54</v>
      </c>
      <c r="AE176" s="67">
        <f>_xlfn.BITXOR(AC176,2) + 32*AA176</f>
        <v>55</v>
      </c>
      <c r="AF176" s="67">
        <f>32*(X176-1) + (AD176/2)</f>
        <v>219</v>
      </c>
      <c r="AG176" s="76" t="s">
        <v>495</v>
      </c>
    </row>
    <row r="177" spans="1:33" s="45" customFormat="1" ht="15.95" customHeight="1">
      <c r="A177" s="90"/>
      <c r="B177" s="87" t="s">
        <v>573</v>
      </c>
      <c r="C177" s="74" t="s">
        <v>71</v>
      </c>
      <c r="D177" s="74">
        <v>37.239832030000002</v>
      </c>
      <c r="E177" s="74">
        <v>-118.28207759999999</v>
      </c>
      <c r="F177" s="74">
        <v>1183.1600000000001</v>
      </c>
      <c r="G177" s="75">
        <v>-36.46</v>
      </c>
      <c r="H177" s="75">
        <v>6.08</v>
      </c>
      <c r="I177" s="85" t="s">
        <v>72</v>
      </c>
      <c r="J177" s="85" t="s">
        <v>72</v>
      </c>
      <c r="K177" s="99" t="s">
        <v>574</v>
      </c>
      <c r="L177" s="99" t="s">
        <v>464</v>
      </c>
      <c r="M177" s="85" t="s">
        <v>75</v>
      </c>
      <c r="N177" s="85" t="s">
        <v>75</v>
      </c>
      <c r="O177" s="67">
        <v>39</v>
      </c>
      <c r="P177" s="67">
        <f>_xlfn.XLOOKUP(O177,'ARX IDs'!B$3:B$47,'ARX IDs'!C$3:C$47,"")</f>
        <v>44</v>
      </c>
      <c r="Q177" s="67">
        <v>39</v>
      </c>
      <c r="R177" s="67">
        <v>1</v>
      </c>
      <c r="S177" s="84">
        <f t="shared" si="23"/>
        <v>3901</v>
      </c>
      <c r="T177" s="80">
        <v>2</v>
      </c>
      <c r="U177" s="84">
        <f t="shared" si="27"/>
        <v>3902</v>
      </c>
      <c r="V177" s="67">
        <f>IF(ISBLANK(X177), "", _xlfn.XLOOKUP(X177,'SNAP2 IDs'!C$3:C$15,'SNAP2 IDs'!B$3:B$15,""))</f>
        <v>2</v>
      </c>
      <c r="W177" s="67">
        <f>_xlfn.XLOOKUP($V177, 'SNAP2 IDs'!$B$3:$B$15,'SNAP2 IDs'!D$3:D$15, "Lookup err")</f>
        <v>2</v>
      </c>
      <c r="X177" s="67">
        <v>10</v>
      </c>
      <c r="Y177" s="67" t="str">
        <f>_xlfn.XLOOKUP($V177, 'SNAP2 IDs'!$B$3:$B$15,'SNAP2 IDs'!E$3:E$15, "Lookup err")</f>
        <v>00:00:41:1e:e4:75</v>
      </c>
      <c r="Z177" s="67" t="str">
        <f>_xlfn.XLOOKUP($V177, 'SNAP2 IDs'!$B$3:$B$15,'SNAP2 IDs'!F$3:F$15, "Lookup err")</f>
        <v>snap10.sas.pvt</v>
      </c>
      <c r="AA177" s="67">
        <v>0</v>
      </c>
      <c r="AB177" s="67">
        <v>6</v>
      </c>
      <c r="AC177" s="67">
        <v>7</v>
      </c>
      <c r="AD177" s="67">
        <f>_xlfn.BITXOR(AB177,2) + 32*AA177</f>
        <v>4</v>
      </c>
      <c r="AE177" s="67">
        <f>_xlfn.BITXOR(AC177,2) + 32*AA177</f>
        <v>5</v>
      </c>
      <c r="AF177" s="67">
        <f>32*(X177-1) + (AD177/2)</f>
        <v>290</v>
      </c>
      <c r="AG177" s="76" t="s">
        <v>575</v>
      </c>
    </row>
    <row r="178" spans="1:33" s="45" customFormat="1" ht="15.95" customHeight="1">
      <c r="A178" s="90"/>
      <c r="B178" s="87" t="s">
        <v>576</v>
      </c>
      <c r="C178" s="74" t="s">
        <v>71</v>
      </c>
      <c r="D178" s="74">
        <v>37.239814469999999</v>
      </c>
      <c r="E178" s="74">
        <v>-118.28188566999999</v>
      </c>
      <c r="F178" s="74">
        <v>1182.6400000000001</v>
      </c>
      <c r="G178" s="75">
        <v>-19.43</v>
      </c>
      <c r="H178" s="75">
        <v>4.13</v>
      </c>
      <c r="I178" s="86" t="s">
        <v>193</v>
      </c>
      <c r="J178" s="86" t="s">
        <v>193</v>
      </c>
      <c r="K178" s="99"/>
      <c r="L178" s="99"/>
      <c r="M178" s="85" t="s">
        <v>75</v>
      </c>
      <c r="N178" s="96" t="s">
        <v>426</v>
      </c>
      <c r="O178" s="67">
        <v>45</v>
      </c>
      <c r="P178" s="67">
        <f>_xlfn.XLOOKUP(O178,'ARX IDs'!B$3:B$47,'ARX IDs'!C$3:C$47,"")</f>
        <v>50</v>
      </c>
      <c r="Q178" s="67">
        <v>45</v>
      </c>
      <c r="R178" s="67">
        <v>13</v>
      </c>
      <c r="S178" s="84">
        <f t="shared" si="23"/>
        <v>4513</v>
      </c>
      <c r="T178" s="81">
        <v>14</v>
      </c>
      <c r="U178" s="84">
        <f t="shared" si="27"/>
        <v>4514</v>
      </c>
      <c r="V178" s="67" t="str">
        <f>IF(ISBLANK(X178), "", _xlfn.XLOOKUP(X178,'SNAP2 IDs'!C$3:C$15,'SNAP2 IDs'!B$3:B$15,""))</f>
        <v/>
      </c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76" t="s">
        <v>495</v>
      </c>
    </row>
    <row r="179" spans="1:33" s="45" customFormat="1" ht="15.95" customHeight="1">
      <c r="A179" s="90"/>
      <c r="B179" s="87" t="s">
        <v>577</v>
      </c>
      <c r="C179" s="74" t="s">
        <v>71</v>
      </c>
      <c r="D179" s="74">
        <v>37.239807110000001</v>
      </c>
      <c r="E179" s="74">
        <v>-118.28201393000001</v>
      </c>
      <c r="F179" s="74">
        <v>1182.95</v>
      </c>
      <c r="G179" s="75">
        <v>-30.81</v>
      </c>
      <c r="H179" s="75">
        <v>3.31</v>
      </c>
      <c r="I179" s="85" t="s">
        <v>72</v>
      </c>
      <c r="J179" s="85" t="s">
        <v>72</v>
      </c>
      <c r="K179" s="99" t="s">
        <v>578</v>
      </c>
      <c r="L179" s="99" t="s">
        <v>579</v>
      </c>
      <c r="M179" s="85" t="s">
        <v>75</v>
      </c>
      <c r="N179" s="85" t="s">
        <v>75</v>
      </c>
      <c r="O179" s="67">
        <v>39</v>
      </c>
      <c r="P179" s="67">
        <f>_xlfn.XLOOKUP(O179,'ARX IDs'!B$3:B$47,'ARX IDs'!C$3:C$47,"")</f>
        <v>44</v>
      </c>
      <c r="Q179" s="67">
        <v>39</v>
      </c>
      <c r="R179" s="67">
        <v>3</v>
      </c>
      <c r="S179" s="84">
        <f t="shared" si="23"/>
        <v>3903</v>
      </c>
      <c r="T179" s="80">
        <v>4</v>
      </c>
      <c r="U179" s="84">
        <f t="shared" si="27"/>
        <v>3904</v>
      </c>
      <c r="V179" s="67">
        <f>IF(ISBLANK(X179), "", _xlfn.XLOOKUP(X179,'SNAP2 IDs'!C$3:C$15,'SNAP2 IDs'!B$3:B$15,""))</f>
        <v>2</v>
      </c>
      <c r="W179" s="67">
        <f>_xlfn.XLOOKUP($V179, 'SNAP2 IDs'!$B$3:$B$15,'SNAP2 IDs'!D$3:D$15, "Lookup err")</f>
        <v>2</v>
      </c>
      <c r="X179" s="67">
        <v>10</v>
      </c>
      <c r="Y179" s="67" t="str">
        <f>_xlfn.XLOOKUP($V179, 'SNAP2 IDs'!$B$3:$B$15,'SNAP2 IDs'!E$3:E$15, "Lookup err")</f>
        <v>00:00:41:1e:e4:75</v>
      </c>
      <c r="Z179" s="67" t="str">
        <f>_xlfn.XLOOKUP($V179, 'SNAP2 IDs'!$B$3:$B$15,'SNAP2 IDs'!F$3:F$15, "Lookup err")</f>
        <v>snap10.sas.pvt</v>
      </c>
      <c r="AA179" s="67">
        <v>0</v>
      </c>
      <c r="AB179" s="67">
        <v>8</v>
      </c>
      <c r="AC179" s="67">
        <v>9</v>
      </c>
      <c r="AD179" s="67">
        <f t="shared" ref="AD179:AD201" si="32">_xlfn.BITXOR(AB179,2) + 32*AA179</f>
        <v>10</v>
      </c>
      <c r="AE179" s="67">
        <f t="shared" ref="AE179:AE201" si="33">_xlfn.BITXOR(AC179,2) + 32*AA179</f>
        <v>11</v>
      </c>
      <c r="AF179" s="67">
        <f t="shared" ref="AF179:AF201" si="34">32*(X179-1) + (AD179/2)</f>
        <v>293</v>
      </c>
      <c r="AG179" s="76" t="s">
        <v>495</v>
      </c>
    </row>
    <row r="180" spans="1:33" s="45" customFormat="1" ht="15.95" customHeight="1">
      <c r="A180" s="90"/>
      <c r="B180" s="87" t="s">
        <v>580</v>
      </c>
      <c r="C180" s="74" t="s">
        <v>71</v>
      </c>
      <c r="D180" s="74">
        <v>37.239733469999997</v>
      </c>
      <c r="E180" s="74">
        <v>-118.28197898000001</v>
      </c>
      <c r="F180" s="74">
        <v>1182.8699999999999</v>
      </c>
      <c r="G180" s="75">
        <v>-27.71</v>
      </c>
      <c r="H180" s="75">
        <v>-4.8600000000000003</v>
      </c>
      <c r="I180" s="86" t="s">
        <v>193</v>
      </c>
      <c r="J180" s="86" t="s">
        <v>193</v>
      </c>
      <c r="K180" s="99"/>
      <c r="L180" s="99"/>
      <c r="M180" s="85" t="s">
        <v>75</v>
      </c>
      <c r="N180" s="118" t="s">
        <v>326</v>
      </c>
      <c r="O180" s="67">
        <v>39</v>
      </c>
      <c r="P180" s="67">
        <f>_xlfn.XLOOKUP(O180,'ARX IDs'!B$3:B$47,'ARX IDs'!C$3:C$47,"")</f>
        <v>44</v>
      </c>
      <c r="Q180" s="67">
        <v>39</v>
      </c>
      <c r="R180" s="67">
        <v>5</v>
      </c>
      <c r="S180" s="84">
        <f t="shared" si="23"/>
        <v>3905</v>
      </c>
      <c r="T180" s="80">
        <v>6</v>
      </c>
      <c r="U180" s="84">
        <f t="shared" si="27"/>
        <v>3906</v>
      </c>
      <c r="V180" s="67">
        <f>IF(ISBLANK(X180), "", _xlfn.XLOOKUP(X180,'SNAP2 IDs'!C$3:C$15,'SNAP2 IDs'!B$3:B$15,""))</f>
        <v>2</v>
      </c>
      <c r="W180" s="67">
        <f>_xlfn.XLOOKUP($V180, 'SNAP2 IDs'!$B$3:$B$15,'SNAP2 IDs'!D$3:D$15, "Lookup err")</f>
        <v>2</v>
      </c>
      <c r="X180" s="67">
        <v>10</v>
      </c>
      <c r="Y180" s="67" t="str">
        <f>_xlfn.XLOOKUP($V180, 'SNAP2 IDs'!$B$3:$B$15,'SNAP2 IDs'!E$3:E$15, "Lookup err")</f>
        <v>00:00:41:1e:e4:75</v>
      </c>
      <c r="Z180" s="67" t="str">
        <f>_xlfn.XLOOKUP($V180, 'SNAP2 IDs'!$B$3:$B$15,'SNAP2 IDs'!F$3:F$15, "Lookup err")</f>
        <v>snap10.sas.pvt</v>
      </c>
      <c r="AA180" s="67">
        <v>0</v>
      </c>
      <c r="AB180" s="67">
        <v>10</v>
      </c>
      <c r="AC180" s="67">
        <v>11</v>
      </c>
      <c r="AD180" s="67">
        <f t="shared" si="32"/>
        <v>8</v>
      </c>
      <c r="AE180" s="67">
        <f t="shared" si="33"/>
        <v>9</v>
      </c>
      <c r="AF180" s="67">
        <f t="shared" si="34"/>
        <v>292</v>
      </c>
      <c r="AG180" s="76" t="s">
        <v>495</v>
      </c>
    </row>
    <row r="181" spans="1:33" s="45" customFormat="1" ht="15.95" customHeight="1">
      <c r="A181" s="90"/>
      <c r="B181" s="87" t="s">
        <v>581</v>
      </c>
      <c r="C181" s="74" t="s">
        <v>71</v>
      </c>
      <c r="D181" s="74">
        <v>37.239693090000003</v>
      </c>
      <c r="E181" s="74">
        <v>-118.28201878</v>
      </c>
      <c r="F181" s="74">
        <v>1183.03</v>
      </c>
      <c r="G181" s="75">
        <v>-31.24</v>
      </c>
      <c r="H181" s="75">
        <v>-9.34</v>
      </c>
      <c r="I181" s="85" t="s">
        <v>72</v>
      </c>
      <c r="J181" s="85" t="s">
        <v>72</v>
      </c>
      <c r="K181" s="99" t="s">
        <v>582</v>
      </c>
      <c r="L181" s="99" t="s">
        <v>583</v>
      </c>
      <c r="M181" s="85" t="s">
        <v>75</v>
      </c>
      <c r="N181" s="85" t="s">
        <v>75</v>
      </c>
      <c r="O181" s="67">
        <v>42</v>
      </c>
      <c r="P181" s="67">
        <f>_xlfn.XLOOKUP(O181,'ARX IDs'!B$3:B$47,'ARX IDs'!C$3:C$47,"")</f>
        <v>47</v>
      </c>
      <c r="Q181" s="67">
        <v>42</v>
      </c>
      <c r="R181" s="67">
        <v>3</v>
      </c>
      <c r="S181" s="84">
        <f t="shared" si="23"/>
        <v>4203</v>
      </c>
      <c r="T181" s="80">
        <v>4</v>
      </c>
      <c r="U181" s="84">
        <f t="shared" si="27"/>
        <v>4204</v>
      </c>
      <c r="V181" s="67">
        <f>IF(ISBLANK(X181), "", _xlfn.XLOOKUP(X181,'SNAP2 IDs'!C$3:C$15,'SNAP2 IDs'!B$3:B$15,""))</f>
        <v>4</v>
      </c>
      <c r="W181" s="67">
        <f>_xlfn.XLOOKUP($V181, 'SNAP2 IDs'!$B$3:$B$15,'SNAP2 IDs'!D$3:D$15, "Lookup err")</f>
        <v>2</v>
      </c>
      <c r="X181" s="67">
        <v>11</v>
      </c>
      <c r="Y181" s="67" t="str">
        <f>_xlfn.XLOOKUP($V181, 'SNAP2 IDs'!$B$3:$B$15,'SNAP2 IDs'!E$3:E$15, "Lookup err")</f>
        <v>00:00:b3:fc:e4:6f</v>
      </c>
      <c r="Z181" s="67" t="str">
        <f>_xlfn.XLOOKUP($V181, 'SNAP2 IDs'!$B$3:$B$15,'SNAP2 IDs'!F$3:F$15, "Lookup err")</f>
        <v>snap11.sas.pvt</v>
      </c>
      <c r="AA181" s="67">
        <v>0</v>
      </c>
      <c r="AB181" s="67">
        <v>2</v>
      </c>
      <c r="AC181" s="67">
        <v>3</v>
      </c>
      <c r="AD181" s="67">
        <f t="shared" si="32"/>
        <v>0</v>
      </c>
      <c r="AE181" s="67">
        <f t="shared" si="33"/>
        <v>1</v>
      </c>
      <c r="AF181" s="67">
        <f t="shared" si="34"/>
        <v>320</v>
      </c>
      <c r="AG181" s="76" t="s">
        <v>495</v>
      </c>
    </row>
    <row r="182" spans="1:33" s="45" customFormat="1" ht="15.95" customHeight="1">
      <c r="A182" s="90"/>
      <c r="B182" s="87" t="s">
        <v>584</v>
      </c>
      <c r="C182" s="74" t="s">
        <v>71</v>
      </c>
      <c r="D182" s="74">
        <v>37.239644220000002</v>
      </c>
      <c r="E182" s="74">
        <v>-118.28188461000001</v>
      </c>
      <c r="F182" s="74">
        <v>1182.83</v>
      </c>
      <c r="G182" s="75">
        <v>-19.34</v>
      </c>
      <c r="H182" s="75">
        <v>-14.77</v>
      </c>
      <c r="I182" s="85" t="s">
        <v>72</v>
      </c>
      <c r="J182" s="85" t="s">
        <v>72</v>
      </c>
      <c r="K182" s="99" t="s">
        <v>585</v>
      </c>
      <c r="L182" s="99" t="s">
        <v>586</v>
      </c>
      <c r="M182" s="85" t="s">
        <v>75</v>
      </c>
      <c r="N182" s="85" t="s">
        <v>75</v>
      </c>
      <c r="O182" s="67">
        <v>31</v>
      </c>
      <c r="P182" s="67">
        <f>_xlfn.XLOOKUP(O182,'ARX IDs'!B$3:B$47,'ARX IDs'!C$3:C$47,"")</f>
        <v>19</v>
      </c>
      <c r="Q182" s="67">
        <f>O182</f>
        <v>31</v>
      </c>
      <c r="R182" s="67">
        <v>15</v>
      </c>
      <c r="S182" s="84">
        <f t="shared" si="23"/>
        <v>3115</v>
      </c>
      <c r="T182" s="80">
        <v>16</v>
      </c>
      <c r="U182" s="84">
        <f t="shared" si="27"/>
        <v>3116</v>
      </c>
      <c r="V182" s="67">
        <f>IF(ISBLANK(X182), "", _xlfn.XLOOKUP(X182,'SNAP2 IDs'!C$3:C$15,'SNAP2 IDs'!B$3:B$15,""))</f>
        <v>8</v>
      </c>
      <c r="W182" s="67">
        <f>_xlfn.XLOOKUP($V182, 'SNAP2 IDs'!$B$3:$B$15,'SNAP2 IDs'!D$3:D$15, "Lookup err")</f>
        <v>2</v>
      </c>
      <c r="X182" s="67">
        <v>7</v>
      </c>
      <c r="Y182" s="67" t="str">
        <f>_xlfn.XLOOKUP($V182, 'SNAP2 IDs'!$B$3:$B$15,'SNAP2 IDs'!E$3:E$15, "Lookup err")</f>
        <v>00:00:d6:de:e4:75</v>
      </c>
      <c r="Z182" s="67" t="str">
        <f>_xlfn.XLOOKUP($V182, 'SNAP2 IDs'!$B$3:$B$15,'SNAP2 IDs'!F$3:F$15, "Lookup err")</f>
        <v>snap07.sas.pvt</v>
      </c>
      <c r="AA182" s="67">
        <v>1</v>
      </c>
      <c r="AB182" s="67">
        <v>24</v>
      </c>
      <c r="AC182" s="67">
        <v>25</v>
      </c>
      <c r="AD182" s="67">
        <f t="shared" si="32"/>
        <v>58</v>
      </c>
      <c r="AE182" s="67">
        <f t="shared" si="33"/>
        <v>59</v>
      </c>
      <c r="AF182" s="67">
        <f t="shared" si="34"/>
        <v>221</v>
      </c>
      <c r="AG182" s="76" t="s">
        <v>495</v>
      </c>
    </row>
    <row r="183" spans="1:33" s="45" customFormat="1" ht="15.95" customHeight="1">
      <c r="A183" s="90"/>
      <c r="B183" s="87" t="s">
        <v>587</v>
      </c>
      <c r="C183" s="74" t="s">
        <v>71</v>
      </c>
      <c r="D183" s="74">
        <v>37.239630689999998</v>
      </c>
      <c r="E183" s="74">
        <v>-118.28199204000001</v>
      </c>
      <c r="F183" s="74">
        <v>1183.01</v>
      </c>
      <c r="G183" s="75">
        <v>-28.87</v>
      </c>
      <c r="H183" s="75">
        <v>-16.27</v>
      </c>
      <c r="I183" s="85" t="s">
        <v>72</v>
      </c>
      <c r="J183" s="85" t="s">
        <v>72</v>
      </c>
      <c r="K183" s="99" t="s">
        <v>588</v>
      </c>
      <c r="L183" s="99" t="s">
        <v>589</v>
      </c>
      <c r="M183" s="85" t="s">
        <v>75</v>
      </c>
      <c r="N183" s="85" t="s">
        <v>75</v>
      </c>
      <c r="O183" s="67">
        <v>42</v>
      </c>
      <c r="P183" s="67">
        <f>_xlfn.XLOOKUP(O183,'ARX IDs'!B$3:B$47,'ARX IDs'!C$3:C$47,"")</f>
        <v>47</v>
      </c>
      <c r="Q183" s="67">
        <v>42</v>
      </c>
      <c r="R183" s="67">
        <v>5</v>
      </c>
      <c r="S183" s="84">
        <f t="shared" si="23"/>
        <v>4205</v>
      </c>
      <c r="T183" s="80">
        <v>6</v>
      </c>
      <c r="U183" s="84">
        <f t="shared" si="27"/>
        <v>4206</v>
      </c>
      <c r="V183" s="67">
        <f>IF(ISBLANK(X183), "", _xlfn.XLOOKUP(X183,'SNAP2 IDs'!C$3:C$15,'SNAP2 IDs'!B$3:B$15,""))</f>
        <v>4</v>
      </c>
      <c r="W183" s="67">
        <f>_xlfn.XLOOKUP($V183, 'SNAP2 IDs'!$B$3:$B$15,'SNAP2 IDs'!D$3:D$15, "Lookup err")</f>
        <v>2</v>
      </c>
      <c r="X183" s="67">
        <v>11</v>
      </c>
      <c r="Y183" s="67" t="str">
        <f>_xlfn.XLOOKUP($V183, 'SNAP2 IDs'!$B$3:$B$15,'SNAP2 IDs'!E$3:E$15, "Lookup err")</f>
        <v>00:00:b3:fc:e4:6f</v>
      </c>
      <c r="Z183" s="67" t="str">
        <f>_xlfn.XLOOKUP($V183, 'SNAP2 IDs'!$B$3:$B$15,'SNAP2 IDs'!F$3:F$15, "Lookup err")</f>
        <v>snap11.sas.pvt</v>
      </c>
      <c r="AA183" s="67">
        <v>0</v>
      </c>
      <c r="AB183" s="67">
        <v>4</v>
      </c>
      <c r="AC183" s="67">
        <v>5</v>
      </c>
      <c r="AD183" s="67">
        <f t="shared" si="32"/>
        <v>6</v>
      </c>
      <c r="AE183" s="67">
        <f t="shared" si="33"/>
        <v>7</v>
      </c>
      <c r="AF183" s="67">
        <f t="shared" si="34"/>
        <v>323</v>
      </c>
      <c r="AG183" s="76" t="s">
        <v>495</v>
      </c>
    </row>
    <row r="184" spans="1:33" s="45" customFormat="1" ht="15.95" customHeight="1">
      <c r="A184" s="90"/>
      <c r="B184" s="87" t="s">
        <v>590</v>
      </c>
      <c r="C184" s="74" t="s">
        <v>71</v>
      </c>
      <c r="D184" s="74">
        <v>37.239563859999997</v>
      </c>
      <c r="E184" s="74">
        <v>-118.28206107</v>
      </c>
      <c r="F184" s="74">
        <v>1182.95</v>
      </c>
      <c r="G184" s="75">
        <v>-34.99</v>
      </c>
      <c r="H184" s="75">
        <v>-23.68</v>
      </c>
      <c r="I184" s="85" t="s">
        <v>72</v>
      </c>
      <c r="J184" s="85" t="s">
        <v>72</v>
      </c>
      <c r="K184" s="99" t="s">
        <v>591</v>
      </c>
      <c r="L184" s="99" t="s">
        <v>359</v>
      </c>
      <c r="M184" s="85" t="s">
        <v>75</v>
      </c>
      <c r="N184" s="85" t="s">
        <v>75</v>
      </c>
      <c r="O184" s="67">
        <v>42</v>
      </c>
      <c r="P184" s="67">
        <f>_xlfn.XLOOKUP(O184,'ARX IDs'!B$3:B$47,'ARX IDs'!C$3:C$47,"")</f>
        <v>47</v>
      </c>
      <c r="Q184" s="67">
        <v>42</v>
      </c>
      <c r="R184" s="67">
        <v>7</v>
      </c>
      <c r="S184" s="84">
        <f t="shared" si="23"/>
        <v>4207</v>
      </c>
      <c r="T184" s="80">
        <v>8</v>
      </c>
      <c r="U184" s="84">
        <f t="shared" si="27"/>
        <v>4208</v>
      </c>
      <c r="V184" s="67">
        <f>IF(ISBLANK(X184), "", _xlfn.XLOOKUP(X184,'SNAP2 IDs'!C$3:C$15,'SNAP2 IDs'!B$3:B$15,""))</f>
        <v>4</v>
      </c>
      <c r="W184" s="67">
        <f>_xlfn.XLOOKUP($V184, 'SNAP2 IDs'!$B$3:$B$15,'SNAP2 IDs'!D$3:D$15, "Lookup err")</f>
        <v>2</v>
      </c>
      <c r="X184" s="67">
        <v>11</v>
      </c>
      <c r="Y184" s="67" t="str">
        <f>_xlfn.XLOOKUP($V184, 'SNAP2 IDs'!$B$3:$B$15,'SNAP2 IDs'!E$3:E$15, "Lookup err")</f>
        <v>00:00:b3:fc:e4:6f</v>
      </c>
      <c r="Z184" s="67" t="str">
        <f>_xlfn.XLOOKUP($V184, 'SNAP2 IDs'!$B$3:$B$15,'SNAP2 IDs'!F$3:F$15, "Lookup err")</f>
        <v>snap11.sas.pvt</v>
      </c>
      <c r="AA184" s="67">
        <v>0</v>
      </c>
      <c r="AB184" s="67">
        <v>6</v>
      </c>
      <c r="AC184" s="67">
        <v>7</v>
      </c>
      <c r="AD184" s="67">
        <f t="shared" si="32"/>
        <v>4</v>
      </c>
      <c r="AE184" s="67">
        <f t="shared" si="33"/>
        <v>5</v>
      </c>
      <c r="AF184" s="67">
        <f t="shared" si="34"/>
        <v>322</v>
      </c>
      <c r="AG184" s="76" t="s">
        <v>495</v>
      </c>
    </row>
    <row r="185" spans="1:33" s="45" customFormat="1" ht="15.95" customHeight="1">
      <c r="A185" s="90"/>
      <c r="B185" s="87" t="s">
        <v>592</v>
      </c>
      <c r="C185" s="74" t="s">
        <v>71</v>
      </c>
      <c r="D185" s="74">
        <v>37.23954294</v>
      </c>
      <c r="E185" s="74">
        <v>-118.28191311</v>
      </c>
      <c r="F185" s="74">
        <v>1182.92</v>
      </c>
      <c r="G185" s="75">
        <v>-21.86</v>
      </c>
      <c r="H185" s="75">
        <v>-26.01</v>
      </c>
      <c r="I185" s="85" t="s">
        <v>72</v>
      </c>
      <c r="J185" s="85" t="s">
        <v>72</v>
      </c>
      <c r="K185" s="99" t="s">
        <v>593</v>
      </c>
      <c r="L185" s="99" t="s">
        <v>594</v>
      </c>
      <c r="M185" s="85" t="s">
        <v>75</v>
      </c>
      <c r="N185" s="85" t="s">
        <v>75</v>
      </c>
      <c r="O185" s="67">
        <v>42</v>
      </c>
      <c r="P185" s="67">
        <f>_xlfn.XLOOKUP(O185,'ARX IDs'!B$3:B$47,'ARX IDs'!C$3:C$47,"")</f>
        <v>47</v>
      </c>
      <c r="Q185" s="67">
        <v>42</v>
      </c>
      <c r="R185" s="67">
        <v>9</v>
      </c>
      <c r="S185" s="84">
        <f t="shared" si="23"/>
        <v>4209</v>
      </c>
      <c r="T185" s="80">
        <v>10</v>
      </c>
      <c r="U185" s="84">
        <f t="shared" si="27"/>
        <v>4210</v>
      </c>
      <c r="V185" s="67">
        <f>IF(ISBLANK(X185), "", _xlfn.XLOOKUP(X185,'SNAP2 IDs'!C$3:C$15,'SNAP2 IDs'!B$3:B$15,""))</f>
        <v>4</v>
      </c>
      <c r="W185" s="67">
        <f>_xlfn.XLOOKUP($V185, 'SNAP2 IDs'!$B$3:$B$15,'SNAP2 IDs'!D$3:D$15, "Lookup err")</f>
        <v>2</v>
      </c>
      <c r="X185" s="67">
        <v>11</v>
      </c>
      <c r="Y185" s="67" t="str">
        <f>_xlfn.XLOOKUP($V185, 'SNAP2 IDs'!$B$3:$B$15,'SNAP2 IDs'!E$3:E$15, "Lookup err")</f>
        <v>00:00:b3:fc:e4:6f</v>
      </c>
      <c r="Z185" s="67" t="str">
        <f>_xlfn.XLOOKUP($V185, 'SNAP2 IDs'!$B$3:$B$15,'SNAP2 IDs'!F$3:F$15, "Lookup err")</f>
        <v>snap11.sas.pvt</v>
      </c>
      <c r="AA185" s="67">
        <v>0</v>
      </c>
      <c r="AB185" s="67">
        <v>8</v>
      </c>
      <c r="AC185" s="67">
        <v>9</v>
      </c>
      <c r="AD185" s="67">
        <f t="shared" si="32"/>
        <v>10</v>
      </c>
      <c r="AE185" s="67">
        <f t="shared" si="33"/>
        <v>11</v>
      </c>
      <c r="AF185" s="67">
        <f t="shared" si="34"/>
        <v>325</v>
      </c>
      <c r="AG185" s="76" t="s">
        <v>495</v>
      </c>
    </row>
    <row r="186" spans="1:33" s="45" customFormat="1" ht="15.95" customHeight="1">
      <c r="A186" s="90"/>
      <c r="B186" s="87" t="s">
        <v>595</v>
      </c>
      <c r="C186" s="74" t="s">
        <v>71</v>
      </c>
      <c r="D186" s="74">
        <v>37.239406760000001</v>
      </c>
      <c r="E186" s="74">
        <v>-118.28196497</v>
      </c>
      <c r="F186" s="74">
        <v>1182.93</v>
      </c>
      <c r="G186" s="75">
        <v>-26.47</v>
      </c>
      <c r="H186" s="75">
        <v>-41.12</v>
      </c>
      <c r="I186" s="85" t="s">
        <v>72</v>
      </c>
      <c r="J186" s="85" t="s">
        <v>72</v>
      </c>
      <c r="K186" s="99" t="s">
        <v>596</v>
      </c>
      <c r="L186" s="99" t="s">
        <v>190</v>
      </c>
      <c r="M186" s="85" t="s">
        <v>75</v>
      </c>
      <c r="N186" s="85" t="s">
        <v>75</v>
      </c>
      <c r="O186" s="67">
        <v>33</v>
      </c>
      <c r="P186" s="67">
        <f>_xlfn.XLOOKUP(O186,'ARX IDs'!B$3:B$47,'ARX IDs'!C$3:C$47,"")</f>
        <v>25</v>
      </c>
      <c r="Q186" s="67">
        <f>O186</f>
        <v>33</v>
      </c>
      <c r="R186" s="67">
        <v>15</v>
      </c>
      <c r="S186" s="84">
        <f t="shared" si="23"/>
        <v>3315</v>
      </c>
      <c r="T186" s="80">
        <v>16</v>
      </c>
      <c r="U186" s="84">
        <f t="shared" si="27"/>
        <v>3316</v>
      </c>
      <c r="V186" s="67">
        <f>IF(ISBLANK(X186), "", _xlfn.XLOOKUP(X186,'SNAP2 IDs'!C$3:C$15,'SNAP2 IDs'!B$3:B$15,""))</f>
        <v>3</v>
      </c>
      <c r="W186" s="67">
        <f>_xlfn.XLOOKUP($V186, 'SNAP2 IDs'!$B$3:$B$15,'SNAP2 IDs'!D$3:D$15, "Lookup err")</f>
        <v>2</v>
      </c>
      <c r="X186" s="67">
        <v>8</v>
      </c>
      <c r="Y186" s="67" t="str">
        <f>_xlfn.XLOOKUP($V186, 'SNAP2 IDs'!$B$3:$B$15,'SNAP2 IDs'!E$3:E$15, "Lookup err")</f>
        <v>00:00:b3:f2:e4:75</v>
      </c>
      <c r="Z186" s="67" t="str">
        <f>_xlfn.XLOOKUP($V186, 'SNAP2 IDs'!$B$3:$B$15,'SNAP2 IDs'!F$3:F$15, "Lookup err")</f>
        <v>snap08.sas.pvt</v>
      </c>
      <c r="AA186" s="67">
        <v>0</v>
      </c>
      <c r="AB186" s="67">
        <v>30</v>
      </c>
      <c r="AC186" s="67">
        <v>31</v>
      </c>
      <c r="AD186" s="67">
        <f t="shared" si="32"/>
        <v>28</v>
      </c>
      <c r="AE186" s="67">
        <f t="shared" si="33"/>
        <v>29</v>
      </c>
      <c r="AF186" s="67">
        <f t="shared" si="34"/>
        <v>238</v>
      </c>
      <c r="AG186" s="76" t="s">
        <v>495</v>
      </c>
    </row>
    <row r="187" spans="1:33" s="45" customFormat="1" ht="15.95" customHeight="1">
      <c r="A187" s="90"/>
      <c r="B187" s="87" t="s">
        <v>597</v>
      </c>
      <c r="C187" s="74" t="s">
        <v>71</v>
      </c>
      <c r="D187" s="74">
        <v>37.239404200000003</v>
      </c>
      <c r="E187" s="74">
        <v>-118.28202494</v>
      </c>
      <c r="F187" s="74">
        <v>1182.92</v>
      </c>
      <c r="G187" s="75">
        <v>-31.79</v>
      </c>
      <c r="H187" s="75">
        <v>-41.4</v>
      </c>
      <c r="I187" s="85" t="s">
        <v>72</v>
      </c>
      <c r="J187" s="85" t="s">
        <v>72</v>
      </c>
      <c r="K187" s="99" t="s">
        <v>598</v>
      </c>
      <c r="L187" s="99" t="s">
        <v>599</v>
      </c>
      <c r="M187" s="85" t="s">
        <v>75</v>
      </c>
      <c r="N187" s="85" t="s">
        <v>75</v>
      </c>
      <c r="O187" s="67">
        <v>42</v>
      </c>
      <c r="P187" s="67">
        <f>_xlfn.XLOOKUP(O187,'ARX IDs'!B$3:B$47,'ARX IDs'!C$3:C$47,"")</f>
        <v>47</v>
      </c>
      <c r="Q187" s="67">
        <v>42</v>
      </c>
      <c r="R187" s="67">
        <v>11</v>
      </c>
      <c r="S187" s="84">
        <f t="shared" si="23"/>
        <v>4211</v>
      </c>
      <c r="T187" s="80">
        <v>12</v>
      </c>
      <c r="U187" s="84">
        <f t="shared" si="27"/>
        <v>4212</v>
      </c>
      <c r="V187" s="67">
        <f>IF(ISBLANK(X187), "", _xlfn.XLOOKUP(X187,'SNAP2 IDs'!C$3:C$15,'SNAP2 IDs'!B$3:B$15,""))</f>
        <v>4</v>
      </c>
      <c r="W187" s="67">
        <f>_xlfn.XLOOKUP($V187, 'SNAP2 IDs'!$B$3:$B$15,'SNAP2 IDs'!D$3:D$15, "Lookup err")</f>
        <v>2</v>
      </c>
      <c r="X187" s="67">
        <v>11</v>
      </c>
      <c r="Y187" s="67" t="str">
        <f>_xlfn.XLOOKUP($V187, 'SNAP2 IDs'!$B$3:$B$15,'SNAP2 IDs'!E$3:E$15, "Lookup err")</f>
        <v>00:00:b3:fc:e4:6f</v>
      </c>
      <c r="Z187" s="67" t="str">
        <f>_xlfn.XLOOKUP($V187, 'SNAP2 IDs'!$B$3:$B$15,'SNAP2 IDs'!F$3:F$15, "Lookup err")</f>
        <v>snap11.sas.pvt</v>
      </c>
      <c r="AA187" s="67">
        <v>0</v>
      </c>
      <c r="AB187" s="67">
        <v>10</v>
      </c>
      <c r="AC187" s="67">
        <v>11</v>
      </c>
      <c r="AD187" s="67">
        <f t="shared" si="32"/>
        <v>8</v>
      </c>
      <c r="AE187" s="67">
        <f t="shared" si="33"/>
        <v>9</v>
      </c>
      <c r="AF187" s="67">
        <f t="shared" si="34"/>
        <v>324</v>
      </c>
      <c r="AG187" s="76" t="s">
        <v>495</v>
      </c>
    </row>
    <row r="188" spans="1:33" s="45" customFormat="1" ht="15.95" customHeight="1">
      <c r="A188" s="90"/>
      <c r="B188" s="87" t="s">
        <v>600</v>
      </c>
      <c r="C188" s="74" t="s">
        <v>71</v>
      </c>
      <c r="D188" s="74">
        <v>37.239393049999997</v>
      </c>
      <c r="E188" s="74">
        <v>-118.28188019</v>
      </c>
      <c r="F188" s="74">
        <v>1182.8699999999999</v>
      </c>
      <c r="G188" s="75">
        <v>-18.940000000000001</v>
      </c>
      <c r="H188" s="75">
        <v>-42.64</v>
      </c>
      <c r="I188" s="85" t="s">
        <v>72</v>
      </c>
      <c r="J188" s="85" t="s">
        <v>72</v>
      </c>
      <c r="K188" s="99" t="s">
        <v>601</v>
      </c>
      <c r="L188" s="99" t="s">
        <v>602</v>
      </c>
      <c r="M188" s="85" t="s">
        <v>75</v>
      </c>
      <c r="N188" s="85" t="s">
        <v>75</v>
      </c>
      <c r="O188" s="67">
        <v>34</v>
      </c>
      <c r="P188" s="67">
        <f>_xlfn.XLOOKUP(O188,'ARX IDs'!B$3:B$47,'ARX IDs'!C$3:C$47,"")</f>
        <v>28</v>
      </c>
      <c r="Q188" s="67">
        <f t="shared" ref="Q188:Q196" si="35">O188</f>
        <v>34</v>
      </c>
      <c r="R188" s="67">
        <v>1</v>
      </c>
      <c r="S188" s="84">
        <f t="shared" si="23"/>
        <v>3401</v>
      </c>
      <c r="T188" s="80">
        <v>2</v>
      </c>
      <c r="U188" s="84">
        <f t="shared" si="27"/>
        <v>3402</v>
      </c>
      <c r="V188" s="67">
        <f>IF(ISBLANK(X188), "", _xlfn.XLOOKUP(X188,'SNAP2 IDs'!C$3:C$15,'SNAP2 IDs'!B$3:B$15,""))</f>
        <v>3</v>
      </c>
      <c r="W188" s="67">
        <f>_xlfn.XLOOKUP($V188, 'SNAP2 IDs'!$B$3:$B$15,'SNAP2 IDs'!D$3:D$15, "Lookup err")</f>
        <v>2</v>
      </c>
      <c r="X188" s="67">
        <v>8</v>
      </c>
      <c r="Y188" s="67" t="str">
        <f>_xlfn.XLOOKUP($V188, 'SNAP2 IDs'!$B$3:$B$15,'SNAP2 IDs'!E$3:E$15, "Lookup err")</f>
        <v>00:00:b3:f2:e4:75</v>
      </c>
      <c r="Z188" s="67" t="str">
        <f>_xlfn.XLOOKUP($V188, 'SNAP2 IDs'!$B$3:$B$15,'SNAP2 IDs'!F$3:F$15, "Lookup err")</f>
        <v>snap08.sas.pvt</v>
      </c>
      <c r="AA188" s="67">
        <v>1</v>
      </c>
      <c r="AB188" s="67">
        <v>0</v>
      </c>
      <c r="AC188" s="67">
        <v>1</v>
      </c>
      <c r="AD188" s="67">
        <f t="shared" si="32"/>
        <v>34</v>
      </c>
      <c r="AE188" s="67">
        <f t="shared" si="33"/>
        <v>35</v>
      </c>
      <c r="AF188" s="67">
        <f t="shared" si="34"/>
        <v>241</v>
      </c>
      <c r="AG188" s="76" t="s">
        <v>495</v>
      </c>
    </row>
    <row r="189" spans="1:33" s="45" customFormat="1" ht="15.95" customHeight="1">
      <c r="A189" s="90"/>
      <c r="B189" s="87" t="s">
        <v>603</v>
      </c>
      <c r="C189" s="74" t="s">
        <v>71</v>
      </c>
      <c r="D189" s="74">
        <v>37.239334620000001</v>
      </c>
      <c r="E189" s="74">
        <v>-118.28189389000001</v>
      </c>
      <c r="F189" s="74">
        <v>1182.96</v>
      </c>
      <c r="G189" s="75">
        <v>-20.16</v>
      </c>
      <c r="H189" s="75">
        <v>-49.13</v>
      </c>
      <c r="I189" s="85" t="s">
        <v>72</v>
      </c>
      <c r="J189" s="85" t="s">
        <v>72</v>
      </c>
      <c r="K189" s="99" t="s">
        <v>604</v>
      </c>
      <c r="L189" s="99" t="s">
        <v>605</v>
      </c>
      <c r="M189" s="85" t="s">
        <v>75</v>
      </c>
      <c r="N189" s="85" t="s">
        <v>75</v>
      </c>
      <c r="O189" s="67">
        <v>34</v>
      </c>
      <c r="P189" s="67">
        <f>_xlfn.XLOOKUP(O189,'ARX IDs'!B$3:B$47,'ARX IDs'!C$3:C$47,"")</f>
        <v>28</v>
      </c>
      <c r="Q189" s="67">
        <f t="shared" si="35"/>
        <v>34</v>
      </c>
      <c r="R189" s="67">
        <v>3</v>
      </c>
      <c r="S189" s="84">
        <f t="shared" si="23"/>
        <v>3403</v>
      </c>
      <c r="T189" s="80">
        <v>4</v>
      </c>
      <c r="U189" s="84">
        <f t="shared" si="27"/>
        <v>3404</v>
      </c>
      <c r="V189" s="67">
        <f>IF(ISBLANK(X189), "", _xlfn.XLOOKUP(X189,'SNAP2 IDs'!C$3:C$15,'SNAP2 IDs'!B$3:B$15,""))</f>
        <v>3</v>
      </c>
      <c r="W189" s="67">
        <f>_xlfn.XLOOKUP($V189, 'SNAP2 IDs'!$B$3:$B$15,'SNAP2 IDs'!D$3:D$15, "Lookup err")</f>
        <v>2</v>
      </c>
      <c r="X189" s="67">
        <v>8</v>
      </c>
      <c r="Y189" s="67" t="str">
        <f>_xlfn.XLOOKUP($V189, 'SNAP2 IDs'!$B$3:$B$15,'SNAP2 IDs'!E$3:E$15, "Lookup err")</f>
        <v>00:00:b3:f2:e4:75</v>
      </c>
      <c r="Z189" s="67" t="str">
        <f>_xlfn.XLOOKUP($V189, 'SNAP2 IDs'!$B$3:$B$15,'SNAP2 IDs'!F$3:F$15, "Lookup err")</f>
        <v>snap08.sas.pvt</v>
      </c>
      <c r="AA189" s="67">
        <v>1</v>
      </c>
      <c r="AB189" s="67">
        <v>2</v>
      </c>
      <c r="AC189" s="67">
        <v>3</v>
      </c>
      <c r="AD189" s="67">
        <f t="shared" si="32"/>
        <v>32</v>
      </c>
      <c r="AE189" s="67">
        <f t="shared" si="33"/>
        <v>33</v>
      </c>
      <c r="AF189" s="67">
        <f t="shared" si="34"/>
        <v>240</v>
      </c>
      <c r="AG189" s="76" t="s">
        <v>495</v>
      </c>
    </row>
    <row r="190" spans="1:33" s="45" customFormat="1" ht="15.95" customHeight="1">
      <c r="A190" s="90"/>
      <c r="B190" s="87" t="s">
        <v>606</v>
      </c>
      <c r="C190" s="74" t="s">
        <v>71</v>
      </c>
      <c r="D190" s="74">
        <v>37.239317880000002</v>
      </c>
      <c r="E190" s="74">
        <v>-118.2820626</v>
      </c>
      <c r="F190" s="74">
        <v>1182.8699999999999</v>
      </c>
      <c r="G190" s="75">
        <v>-35.130000000000003</v>
      </c>
      <c r="H190" s="75">
        <v>-50.98</v>
      </c>
      <c r="I190" s="85" t="s">
        <v>72</v>
      </c>
      <c r="J190" s="85" t="s">
        <v>72</v>
      </c>
      <c r="K190" s="99" t="s">
        <v>607</v>
      </c>
      <c r="L190" s="99" t="s">
        <v>608</v>
      </c>
      <c r="M190" s="85" t="s">
        <v>75</v>
      </c>
      <c r="N190" s="85" t="s">
        <v>75</v>
      </c>
      <c r="O190" s="67">
        <v>34</v>
      </c>
      <c r="P190" s="67">
        <f>_xlfn.XLOOKUP(O190,'ARX IDs'!B$3:B$47,'ARX IDs'!C$3:C$47,"")</f>
        <v>28</v>
      </c>
      <c r="Q190" s="67">
        <f t="shared" si="35"/>
        <v>34</v>
      </c>
      <c r="R190" s="67">
        <v>5</v>
      </c>
      <c r="S190" s="84">
        <f t="shared" si="23"/>
        <v>3405</v>
      </c>
      <c r="T190" s="80">
        <v>6</v>
      </c>
      <c r="U190" s="84">
        <f t="shared" si="27"/>
        <v>3406</v>
      </c>
      <c r="V190" s="67">
        <f>IF(ISBLANK(X190), "", _xlfn.XLOOKUP(X190,'SNAP2 IDs'!C$3:C$15,'SNAP2 IDs'!B$3:B$15,""))</f>
        <v>3</v>
      </c>
      <c r="W190" s="67">
        <f>_xlfn.XLOOKUP($V190, 'SNAP2 IDs'!$B$3:$B$15,'SNAP2 IDs'!D$3:D$15, "Lookup err")</f>
        <v>2</v>
      </c>
      <c r="X190" s="67">
        <v>8</v>
      </c>
      <c r="Y190" s="67" t="str">
        <f>_xlfn.XLOOKUP($V190, 'SNAP2 IDs'!$B$3:$B$15,'SNAP2 IDs'!E$3:E$15, "Lookup err")</f>
        <v>00:00:b3:f2:e4:75</v>
      </c>
      <c r="Z190" s="67" t="str">
        <f>_xlfn.XLOOKUP($V190, 'SNAP2 IDs'!$B$3:$B$15,'SNAP2 IDs'!F$3:F$15, "Lookup err")</f>
        <v>snap08.sas.pvt</v>
      </c>
      <c r="AA190" s="67">
        <v>1</v>
      </c>
      <c r="AB190" s="67">
        <v>4</v>
      </c>
      <c r="AC190" s="67">
        <v>5</v>
      </c>
      <c r="AD190" s="67">
        <f t="shared" si="32"/>
        <v>38</v>
      </c>
      <c r="AE190" s="67">
        <f t="shared" si="33"/>
        <v>39</v>
      </c>
      <c r="AF190" s="67">
        <f t="shared" si="34"/>
        <v>243</v>
      </c>
      <c r="AG190" s="76" t="s">
        <v>495</v>
      </c>
    </row>
    <row r="191" spans="1:33" s="45" customFormat="1" ht="15.95" customHeight="1">
      <c r="A191" s="90"/>
      <c r="B191" s="87" t="s">
        <v>609</v>
      </c>
      <c r="C191" s="74" t="s">
        <v>71</v>
      </c>
      <c r="D191" s="74">
        <v>37.239227829999997</v>
      </c>
      <c r="E191" s="74">
        <v>-118.28198704</v>
      </c>
      <c r="F191" s="74">
        <v>1182.82</v>
      </c>
      <c r="G191" s="75">
        <v>-28.42</v>
      </c>
      <c r="H191" s="75">
        <v>-60.98</v>
      </c>
      <c r="I191" s="85" t="s">
        <v>72</v>
      </c>
      <c r="J191" s="85" t="s">
        <v>72</v>
      </c>
      <c r="K191" s="99" t="s">
        <v>610</v>
      </c>
      <c r="L191" s="99" t="s">
        <v>611</v>
      </c>
      <c r="M191" s="85" t="s">
        <v>75</v>
      </c>
      <c r="N191" s="85" t="s">
        <v>75</v>
      </c>
      <c r="O191" s="67">
        <v>34</v>
      </c>
      <c r="P191" s="67">
        <f>_xlfn.XLOOKUP(O191,'ARX IDs'!B$3:B$47,'ARX IDs'!C$3:C$47,"")</f>
        <v>28</v>
      </c>
      <c r="Q191" s="67">
        <f t="shared" si="35"/>
        <v>34</v>
      </c>
      <c r="R191" s="67">
        <v>7</v>
      </c>
      <c r="S191" s="84">
        <f t="shared" si="23"/>
        <v>3407</v>
      </c>
      <c r="T191" s="80">
        <v>8</v>
      </c>
      <c r="U191" s="84">
        <f t="shared" si="27"/>
        <v>3408</v>
      </c>
      <c r="V191" s="67">
        <f>IF(ISBLANK(X191), "", _xlfn.XLOOKUP(X191,'SNAP2 IDs'!C$3:C$15,'SNAP2 IDs'!B$3:B$15,""))</f>
        <v>3</v>
      </c>
      <c r="W191" s="67">
        <f>_xlfn.XLOOKUP($V191, 'SNAP2 IDs'!$B$3:$B$15,'SNAP2 IDs'!D$3:D$15, "Lookup err")</f>
        <v>2</v>
      </c>
      <c r="X191" s="67">
        <v>8</v>
      </c>
      <c r="Y191" s="67" t="str">
        <f>_xlfn.XLOOKUP($V191, 'SNAP2 IDs'!$B$3:$B$15,'SNAP2 IDs'!E$3:E$15, "Lookup err")</f>
        <v>00:00:b3:f2:e4:75</v>
      </c>
      <c r="Z191" s="67" t="str">
        <f>_xlfn.XLOOKUP($V191, 'SNAP2 IDs'!$B$3:$B$15,'SNAP2 IDs'!F$3:F$15, "Lookup err")</f>
        <v>snap08.sas.pvt</v>
      </c>
      <c r="AA191" s="67">
        <v>1</v>
      </c>
      <c r="AB191" s="67">
        <v>6</v>
      </c>
      <c r="AC191" s="67">
        <v>7</v>
      </c>
      <c r="AD191" s="67">
        <f t="shared" si="32"/>
        <v>36</v>
      </c>
      <c r="AE191" s="67">
        <f t="shared" si="33"/>
        <v>37</v>
      </c>
      <c r="AF191" s="67">
        <f t="shared" si="34"/>
        <v>242</v>
      </c>
      <c r="AG191" s="76" t="s">
        <v>612</v>
      </c>
    </row>
    <row r="192" spans="1:33" s="45" customFormat="1" ht="15.95" customHeight="1">
      <c r="A192" s="90"/>
      <c r="B192" s="87" t="s">
        <v>613</v>
      </c>
      <c r="C192" s="74" t="s">
        <v>71</v>
      </c>
      <c r="D192" s="74">
        <v>37.239132589999997</v>
      </c>
      <c r="E192" s="74">
        <v>-118.2818888</v>
      </c>
      <c r="F192" s="74">
        <v>1182.7</v>
      </c>
      <c r="G192" s="75">
        <v>-19.71</v>
      </c>
      <c r="H192" s="75">
        <v>-71.55</v>
      </c>
      <c r="I192" s="85" t="s">
        <v>72</v>
      </c>
      <c r="J192" s="117" t="s">
        <v>72</v>
      </c>
      <c r="K192" s="99" t="s">
        <v>614</v>
      </c>
      <c r="L192" s="99" t="s">
        <v>213</v>
      </c>
      <c r="M192" s="85" t="s">
        <v>75</v>
      </c>
      <c r="N192" s="85" t="s">
        <v>75</v>
      </c>
      <c r="O192" s="67">
        <v>32</v>
      </c>
      <c r="P192" s="67">
        <f>_xlfn.XLOOKUP(O192,'ARX IDs'!B$3:B$47,'ARX IDs'!C$3:C$47,"")</f>
        <v>20</v>
      </c>
      <c r="Q192" s="67">
        <f t="shared" si="35"/>
        <v>32</v>
      </c>
      <c r="R192" s="67">
        <v>11</v>
      </c>
      <c r="S192" s="84">
        <f t="shared" ref="S192:S255" si="36">100 * $Q192 + R192</f>
        <v>3211</v>
      </c>
      <c r="T192" s="80">
        <v>12</v>
      </c>
      <c r="U192" s="84">
        <f t="shared" si="27"/>
        <v>3212</v>
      </c>
      <c r="V192" s="67">
        <f>IF(ISBLANK(X192), "", _xlfn.XLOOKUP(X192,'SNAP2 IDs'!C$3:C$15,'SNAP2 IDs'!B$3:B$15,""))</f>
        <v>3</v>
      </c>
      <c r="W192" s="67">
        <f>_xlfn.XLOOKUP($V192, 'SNAP2 IDs'!$B$3:$B$15,'SNAP2 IDs'!D$3:D$15, "Lookup err")</f>
        <v>2</v>
      </c>
      <c r="X192" s="67">
        <v>8</v>
      </c>
      <c r="Y192" s="67" t="str">
        <f>_xlfn.XLOOKUP($V192, 'SNAP2 IDs'!$B$3:$B$15,'SNAP2 IDs'!E$3:E$15, "Lookup err")</f>
        <v>00:00:b3:f2:e4:75</v>
      </c>
      <c r="Z192" s="67" t="str">
        <f>_xlfn.XLOOKUP($V192, 'SNAP2 IDs'!$B$3:$B$15,'SNAP2 IDs'!F$3:F$15, "Lookup err")</f>
        <v>snap08.sas.pvt</v>
      </c>
      <c r="AA192" s="67">
        <v>0</v>
      </c>
      <c r="AB192" s="67">
        <v>10</v>
      </c>
      <c r="AC192" s="67">
        <v>11</v>
      </c>
      <c r="AD192" s="67">
        <f t="shared" si="32"/>
        <v>8</v>
      </c>
      <c r="AE192" s="67">
        <f t="shared" si="33"/>
        <v>9</v>
      </c>
      <c r="AF192" s="67">
        <f t="shared" si="34"/>
        <v>228</v>
      </c>
      <c r="AG192" s="76" t="s">
        <v>343</v>
      </c>
    </row>
    <row r="193" spans="1:36" s="45" customFormat="1" ht="15.95" customHeight="1">
      <c r="A193" s="90"/>
      <c r="B193" s="87" t="s">
        <v>615</v>
      </c>
      <c r="C193" s="74" t="s">
        <v>71</v>
      </c>
      <c r="D193" s="74">
        <v>37.23906865</v>
      </c>
      <c r="E193" s="74">
        <v>-118.28200525</v>
      </c>
      <c r="F193" s="74">
        <v>1182.71</v>
      </c>
      <c r="G193" s="75">
        <v>-30.04</v>
      </c>
      <c r="H193" s="75">
        <v>-78.64</v>
      </c>
      <c r="I193" s="85" t="s">
        <v>72</v>
      </c>
      <c r="J193" s="85" t="s">
        <v>72</v>
      </c>
      <c r="K193" s="99" t="s">
        <v>616</v>
      </c>
      <c r="L193" s="99" t="s">
        <v>617</v>
      </c>
      <c r="M193" s="85" t="s">
        <v>75</v>
      </c>
      <c r="N193" s="85" t="s">
        <v>75</v>
      </c>
      <c r="O193" s="67">
        <v>34</v>
      </c>
      <c r="P193" s="67">
        <f>_xlfn.XLOOKUP(O193,'ARX IDs'!B$3:B$47,'ARX IDs'!C$3:C$47,"")</f>
        <v>28</v>
      </c>
      <c r="Q193" s="67">
        <f t="shared" si="35"/>
        <v>34</v>
      </c>
      <c r="R193" s="67">
        <v>9</v>
      </c>
      <c r="S193" s="84">
        <f t="shared" si="36"/>
        <v>3409</v>
      </c>
      <c r="T193" s="80">
        <v>10</v>
      </c>
      <c r="U193" s="84">
        <f t="shared" si="27"/>
        <v>3410</v>
      </c>
      <c r="V193" s="67">
        <f>IF(ISBLANK(X193), "", _xlfn.XLOOKUP(X193,'SNAP2 IDs'!C$3:C$15,'SNAP2 IDs'!B$3:B$15,""))</f>
        <v>3</v>
      </c>
      <c r="W193" s="67">
        <f>_xlfn.XLOOKUP($V193, 'SNAP2 IDs'!$B$3:$B$15,'SNAP2 IDs'!D$3:D$15, "Lookup err")</f>
        <v>2</v>
      </c>
      <c r="X193" s="67">
        <v>8</v>
      </c>
      <c r="Y193" s="67" t="str">
        <f>_xlfn.XLOOKUP($V193, 'SNAP2 IDs'!$B$3:$B$15,'SNAP2 IDs'!E$3:E$15, "Lookup err")</f>
        <v>00:00:b3:f2:e4:75</v>
      </c>
      <c r="Z193" s="67" t="str">
        <f>_xlfn.XLOOKUP($V193, 'SNAP2 IDs'!$B$3:$B$15,'SNAP2 IDs'!F$3:F$15, "Lookup err")</f>
        <v>snap08.sas.pvt</v>
      </c>
      <c r="AA193" s="67">
        <v>1</v>
      </c>
      <c r="AB193" s="67">
        <v>8</v>
      </c>
      <c r="AC193" s="67">
        <v>9</v>
      </c>
      <c r="AD193" s="67">
        <f t="shared" si="32"/>
        <v>42</v>
      </c>
      <c r="AE193" s="67">
        <f t="shared" si="33"/>
        <v>43</v>
      </c>
      <c r="AF193" s="67">
        <f t="shared" si="34"/>
        <v>245</v>
      </c>
      <c r="AG193" s="76" t="s">
        <v>343</v>
      </c>
    </row>
    <row r="194" spans="1:36" s="45" customFormat="1" ht="15.95" customHeight="1">
      <c r="A194" s="90"/>
      <c r="B194" s="87" t="s">
        <v>618</v>
      </c>
      <c r="C194" s="74" t="s">
        <v>71</v>
      </c>
      <c r="D194" s="74">
        <v>37.239065089999997</v>
      </c>
      <c r="E194" s="74">
        <v>-118.28189494999999</v>
      </c>
      <c r="F194" s="74">
        <v>1182.6600000000001</v>
      </c>
      <c r="G194" s="75">
        <v>-20.25</v>
      </c>
      <c r="H194" s="75">
        <v>-79.040000000000006</v>
      </c>
      <c r="I194" s="85" t="s">
        <v>72</v>
      </c>
      <c r="J194" s="85" t="s">
        <v>72</v>
      </c>
      <c r="K194" s="99" t="s">
        <v>619</v>
      </c>
      <c r="L194" s="99" t="s">
        <v>620</v>
      </c>
      <c r="M194" s="85" t="s">
        <v>75</v>
      </c>
      <c r="N194" s="85" t="s">
        <v>75</v>
      </c>
      <c r="O194" s="67">
        <v>34</v>
      </c>
      <c r="P194" s="67">
        <f>_xlfn.XLOOKUP(O194,'ARX IDs'!B$3:B$47,'ARX IDs'!C$3:C$47,"")</f>
        <v>28</v>
      </c>
      <c r="Q194" s="67">
        <f t="shared" si="35"/>
        <v>34</v>
      </c>
      <c r="R194" s="67">
        <v>11</v>
      </c>
      <c r="S194" s="84">
        <f t="shared" si="36"/>
        <v>3411</v>
      </c>
      <c r="T194" s="80">
        <v>12</v>
      </c>
      <c r="U194" s="84">
        <f t="shared" si="27"/>
        <v>3412</v>
      </c>
      <c r="V194" s="67">
        <f>IF(ISBLANK(X194), "", _xlfn.XLOOKUP(X194,'SNAP2 IDs'!C$3:C$15,'SNAP2 IDs'!B$3:B$15,""))</f>
        <v>3</v>
      </c>
      <c r="W194" s="67">
        <f>_xlfn.XLOOKUP($V194, 'SNAP2 IDs'!$B$3:$B$15,'SNAP2 IDs'!D$3:D$15, "Lookup err")</f>
        <v>2</v>
      </c>
      <c r="X194" s="67">
        <v>8</v>
      </c>
      <c r="Y194" s="67" t="str">
        <f>_xlfn.XLOOKUP($V194, 'SNAP2 IDs'!$B$3:$B$15,'SNAP2 IDs'!E$3:E$15, "Lookup err")</f>
        <v>00:00:b3:f2:e4:75</v>
      </c>
      <c r="Z194" s="67" t="str">
        <f>_xlfn.XLOOKUP($V194, 'SNAP2 IDs'!$B$3:$B$15,'SNAP2 IDs'!F$3:F$15, "Lookup err")</f>
        <v>snap08.sas.pvt</v>
      </c>
      <c r="AA194" s="67">
        <v>1</v>
      </c>
      <c r="AB194" s="67">
        <v>10</v>
      </c>
      <c r="AC194" s="67">
        <v>11</v>
      </c>
      <c r="AD194" s="67">
        <f t="shared" si="32"/>
        <v>40</v>
      </c>
      <c r="AE194" s="67">
        <f t="shared" si="33"/>
        <v>41</v>
      </c>
      <c r="AF194" s="67">
        <f t="shared" si="34"/>
        <v>244</v>
      </c>
      <c r="AG194" s="76" t="s">
        <v>343</v>
      </c>
    </row>
    <row r="195" spans="1:36" s="45" customFormat="1" ht="15.95" customHeight="1">
      <c r="A195" s="90"/>
      <c r="B195" s="87" t="s">
        <v>621</v>
      </c>
      <c r="C195" s="74" t="s">
        <v>71</v>
      </c>
      <c r="D195" s="74">
        <v>37.239002259999999</v>
      </c>
      <c r="E195" s="74">
        <v>-118.28198365999999</v>
      </c>
      <c r="F195" s="74">
        <v>1182.71</v>
      </c>
      <c r="G195" s="75">
        <v>-28.12</v>
      </c>
      <c r="H195" s="75">
        <v>-86.01</v>
      </c>
      <c r="I195" s="85" t="s">
        <v>72</v>
      </c>
      <c r="J195" s="85" t="s">
        <v>72</v>
      </c>
      <c r="K195" s="99" t="s">
        <v>622</v>
      </c>
      <c r="L195" s="99" t="s">
        <v>623</v>
      </c>
      <c r="M195" s="85" t="s">
        <v>75</v>
      </c>
      <c r="N195" s="85" t="s">
        <v>75</v>
      </c>
      <c r="O195" s="67">
        <v>34</v>
      </c>
      <c r="P195" s="67">
        <f>_xlfn.XLOOKUP(O195,'ARX IDs'!B$3:B$47,'ARX IDs'!C$3:C$47,"")</f>
        <v>28</v>
      </c>
      <c r="Q195" s="67">
        <f t="shared" si="35"/>
        <v>34</v>
      </c>
      <c r="R195" s="67">
        <v>15</v>
      </c>
      <c r="S195" s="84">
        <f t="shared" si="36"/>
        <v>3415</v>
      </c>
      <c r="T195" s="80">
        <v>16</v>
      </c>
      <c r="U195" s="84">
        <f t="shared" si="27"/>
        <v>3416</v>
      </c>
      <c r="V195" s="67">
        <f>IF(ISBLANK(X195), "", _xlfn.XLOOKUP(X195,'SNAP2 IDs'!C$3:C$15,'SNAP2 IDs'!B$3:B$15,""))</f>
        <v>3</v>
      </c>
      <c r="W195" s="67">
        <f>_xlfn.XLOOKUP($V195, 'SNAP2 IDs'!$B$3:$B$15,'SNAP2 IDs'!D$3:D$15, "Lookup err")</f>
        <v>2</v>
      </c>
      <c r="X195" s="67">
        <v>8</v>
      </c>
      <c r="Y195" s="67" t="str">
        <f>_xlfn.XLOOKUP($V195, 'SNAP2 IDs'!$B$3:$B$15,'SNAP2 IDs'!E$3:E$15, "Lookup err")</f>
        <v>00:00:b3:f2:e4:75</v>
      </c>
      <c r="Z195" s="67" t="str">
        <f>_xlfn.XLOOKUP($V195, 'SNAP2 IDs'!$B$3:$B$15,'SNAP2 IDs'!F$3:F$15, "Lookup err")</f>
        <v>snap08.sas.pvt</v>
      </c>
      <c r="AA195" s="67">
        <v>1</v>
      </c>
      <c r="AB195" s="67">
        <v>14</v>
      </c>
      <c r="AC195" s="67">
        <v>15</v>
      </c>
      <c r="AD195" s="67">
        <f t="shared" si="32"/>
        <v>44</v>
      </c>
      <c r="AE195" s="67">
        <f t="shared" si="33"/>
        <v>45</v>
      </c>
      <c r="AF195" s="67">
        <f t="shared" si="34"/>
        <v>246</v>
      </c>
      <c r="AG195" s="76" t="s">
        <v>343</v>
      </c>
    </row>
    <row r="196" spans="1:36" s="45" customFormat="1" ht="15.95" customHeight="1">
      <c r="A196" s="90"/>
      <c r="B196" s="87" t="s">
        <v>624</v>
      </c>
      <c r="C196" s="74" t="s">
        <v>71</v>
      </c>
      <c r="D196" s="74">
        <v>37.238949159999997</v>
      </c>
      <c r="E196" s="74">
        <v>-118.28197328</v>
      </c>
      <c r="F196" s="74">
        <v>1182.8</v>
      </c>
      <c r="G196" s="75">
        <v>-27.2</v>
      </c>
      <c r="H196" s="75">
        <v>-91.91</v>
      </c>
      <c r="I196" s="85" t="s">
        <v>72</v>
      </c>
      <c r="J196" s="85" t="s">
        <v>72</v>
      </c>
      <c r="K196" s="99" t="s">
        <v>625</v>
      </c>
      <c r="L196" s="99" t="s">
        <v>626</v>
      </c>
      <c r="M196" s="85" t="s">
        <v>75</v>
      </c>
      <c r="N196" s="85" t="s">
        <v>75</v>
      </c>
      <c r="O196" s="67">
        <v>34</v>
      </c>
      <c r="P196" s="67">
        <f>_xlfn.XLOOKUP(O196,'ARX IDs'!B$3:B$47,'ARX IDs'!C$3:C$47,"")</f>
        <v>28</v>
      </c>
      <c r="Q196" s="67">
        <f t="shared" si="35"/>
        <v>34</v>
      </c>
      <c r="R196" s="67">
        <v>13</v>
      </c>
      <c r="S196" s="84">
        <f t="shared" si="36"/>
        <v>3413</v>
      </c>
      <c r="T196" s="80">
        <v>14</v>
      </c>
      <c r="U196" s="84">
        <f t="shared" si="27"/>
        <v>3414</v>
      </c>
      <c r="V196" s="67">
        <f>IF(ISBLANK(X196), "", _xlfn.XLOOKUP(X196,'SNAP2 IDs'!C$3:C$15,'SNAP2 IDs'!B$3:B$15,""))</f>
        <v>3</v>
      </c>
      <c r="W196" s="67">
        <f>_xlfn.XLOOKUP($V196, 'SNAP2 IDs'!$B$3:$B$15,'SNAP2 IDs'!D$3:D$15, "Lookup err")</f>
        <v>2</v>
      </c>
      <c r="X196" s="67">
        <v>8</v>
      </c>
      <c r="Y196" s="67" t="str">
        <f>_xlfn.XLOOKUP($V196, 'SNAP2 IDs'!$B$3:$B$15,'SNAP2 IDs'!E$3:E$15, "Lookup err")</f>
        <v>00:00:b3:f2:e4:75</v>
      </c>
      <c r="Z196" s="67" t="str">
        <f>_xlfn.XLOOKUP($V196, 'SNAP2 IDs'!$B$3:$B$15,'SNAP2 IDs'!F$3:F$15, "Lookup err")</f>
        <v>snap08.sas.pvt</v>
      </c>
      <c r="AA196" s="67">
        <v>1</v>
      </c>
      <c r="AB196" s="67">
        <v>12</v>
      </c>
      <c r="AC196" s="67">
        <v>13</v>
      </c>
      <c r="AD196" s="67">
        <f t="shared" si="32"/>
        <v>46</v>
      </c>
      <c r="AE196" s="67">
        <f t="shared" si="33"/>
        <v>47</v>
      </c>
      <c r="AF196" s="67">
        <f t="shared" si="34"/>
        <v>247</v>
      </c>
      <c r="AG196" s="76" t="s">
        <v>343</v>
      </c>
    </row>
    <row r="197" spans="1:36" s="45" customFormat="1" ht="15.95" customHeight="1">
      <c r="A197" s="90"/>
      <c r="B197" s="87" t="s">
        <v>627</v>
      </c>
      <c r="C197" s="74" t="s">
        <v>71</v>
      </c>
      <c r="D197" s="74">
        <v>37.240584370000001</v>
      </c>
      <c r="E197" s="74">
        <v>-118.28226773999999</v>
      </c>
      <c r="F197" s="74">
        <v>1182.95</v>
      </c>
      <c r="G197" s="75">
        <v>-53.33</v>
      </c>
      <c r="H197" s="75">
        <v>89.57</v>
      </c>
      <c r="I197" s="85" t="s">
        <v>72</v>
      </c>
      <c r="J197" s="85" t="s">
        <v>72</v>
      </c>
      <c r="K197" s="99" t="s">
        <v>628</v>
      </c>
      <c r="L197" s="99" t="s">
        <v>629</v>
      </c>
      <c r="M197" s="85" t="s">
        <v>75</v>
      </c>
      <c r="N197" s="85" t="s">
        <v>75</v>
      </c>
      <c r="O197" s="67">
        <v>37</v>
      </c>
      <c r="P197" s="67">
        <f>_xlfn.XLOOKUP(O197,'ARX IDs'!B$3:B$47,'ARX IDs'!C$3:C$47,"")</f>
        <v>42</v>
      </c>
      <c r="Q197" s="67">
        <v>37</v>
      </c>
      <c r="R197" s="67">
        <v>3</v>
      </c>
      <c r="S197" s="84">
        <f t="shared" si="36"/>
        <v>3703</v>
      </c>
      <c r="T197" s="80">
        <v>4</v>
      </c>
      <c r="U197" s="84">
        <f t="shared" ref="U197:U260" si="37">100 * $Q197 + T197</f>
        <v>3704</v>
      </c>
      <c r="V197" s="67">
        <f>IF(ISBLANK(X197), "", _xlfn.XLOOKUP(X197,'SNAP2 IDs'!C$3:C$15,'SNAP2 IDs'!B$3:B$15,""))</f>
        <v>1</v>
      </c>
      <c r="W197" s="67">
        <f>_xlfn.XLOOKUP($V197, 'SNAP2 IDs'!$B$3:$B$15,'SNAP2 IDs'!D$3:D$15, "Lookup err")</f>
        <v>2</v>
      </c>
      <c r="X197" s="67">
        <v>9</v>
      </c>
      <c r="Y197" s="67" t="str">
        <f>_xlfn.XLOOKUP($V197, 'SNAP2 IDs'!$B$3:$B$15,'SNAP2 IDs'!E$3:E$15, "Lookup err")</f>
        <v>02:00:ce:ca:e4:6f</v>
      </c>
      <c r="Z197" s="67" t="str">
        <f>_xlfn.XLOOKUP($V197, 'SNAP2 IDs'!$B$3:$B$15,'SNAP2 IDs'!F$3:F$15, "Lookup err")</f>
        <v>snap09.sas.pvt</v>
      </c>
      <c r="AA197" s="67">
        <v>0</v>
      </c>
      <c r="AB197" s="67">
        <v>30</v>
      </c>
      <c r="AC197" s="67">
        <v>31</v>
      </c>
      <c r="AD197" s="67">
        <f t="shared" si="32"/>
        <v>28</v>
      </c>
      <c r="AE197" s="67">
        <f t="shared" si="33"/>
        <v>29</v>
      </c>
      <c r="AF197" s="67">
        <f t="shared" si="34"/>
        <v>270</v>
      </c>
      <c r="AG197" s="76" t="s">
        <v>612</v>
      </c>
    </row>
    <row r="198" spans="1:36" s="45" customFormat="1" ht="15.95" customHeight="1">
      <c r="A198" s="90"/>
      <c r="B198" s="87" t="s">
        <v>630</v>
      </c>
      <c r="C198" s="74" t="s">
        <v>71</v>
      </c>
      <c r="D198" s="74">
        <v>37.240541759999999</v>
      </c>
      <c r="E198" s="74">
        <v>-118.28216682</v>
      </c>
      <c r="F198" s="74">
        <v>1183.06</v>
      </c>
      <c r="G198" s="75">
        <v>-44.38</v>
      </c>
      <c r="H198" s="75">
        <v>84.85</v>
      </c>
      <c r="I198" s="85" t="s">
        <v>72</v>
      </c>
      <c r="J198" s="85" t="s">
        <v>72</v>
      </c>
      <c r="K198" s="99" t="s">
        <v>631</v>
      </c>
      <c r="L198" s="99" t="s">
        <v>632</v>
      </c>
      <c r="M198" s="85" t="s">
        <v>75</v>
      </c>
      <c r="N198" s="85" t="s">
        <v>75</v>
      </c>
      <c r="O198" s="67">
        <v>37</v>
      </c>
      <c r="P198" s="67">
        <f>_xlfn.XLOOKUP(O198,'ARX IDs'!B$3:B$47,'ARX IDs'!C$3:C$47,"")</f>
        <v>42</v>
      </c>
      <c r="Q198" s="67">
        <v>37</v>
      </c>
      <c r="R198" s="67">
        <v>5</v>
      </c>
      <c r="S198" s="84">
        <f t="shared" si="36"/>
        <v>3705</v>
      </c>
      <c r="T198" s="80">
        <v>6</v>
      </c>
      <c r="U198" s="84">
        <f t="shared" si="37"/>
        <v>3706</v>
      </c>
      <c r="V198" s="67">
        <f>IF(ISBLANK(X198), "", _xlfn.XLOOKUP(X198,'SNAP2 IDs'!C$3:C$15,'SNAP2 IDs'!B$3:B$15,""))</f>
        <v>1</v>
      </c>
      <c r="W198" s="67">
        <f>_xlfn.XLOOKUP($V198, 'SNAP2 IDs'!$B$3:$B$15,'SNAP2 IDs'!D$3:D$15, "Lookup err")</f>
        <v>2</v>
      </c>
      <c r="X198" s="67">
        <v>9</v>
      </c>
      <c r="Y198" s="67" t="str">
        <f>_xlfn.XLOOKUP($V198, 'SNAP2 IDs'!$B$3:$B$15,'SNAP2 IDs'!E$3:E$15, "Lookup err")</f>
        <v>02:00:ce:ca:e4:6f</v>
      </c>
      <c r="Z198" s="67" t="str">
        <f>_xlfn.XLOOKUP($V198, 'SNAP2 IDs'!$B$3:$B$15,'SNAP2 IDs'!F$3:F$15, "Lookup err")</f>
        <v>snap09.sas.pvt</v>
      </c>
      <c r="AA198" s="67">
        <v>1</v>
      </c>
      <c r="AB198" s="67">
        <v>0</v>
      </c>
      <c r="AC198" s="67">
        <v>1</v>
      </c>
      <c r="AD198" s="67">
        <f t="shared" si="32"/>
        <v>34</v>
      </c>
      <c r="AE198" s="67">
        <f t="shared" si="33"/>
        <v>35</v>
      </c>
      <c r="AF198" s="67">
        <f t="shared" si="34"/>
        <v>273</v>
      </c>
      <c r="AG198" s="76" t="s">
        <v>343</v>
      </c>
      <c r="AH198" s="64">
        <f ca="1">TODAY()</f>
        <v>44686</v>
      </c>
      <c r="AJ198" s="65"/>
    </row>
    <row r="199" spans="1:36" s="45" customFormat="1" ht="15.95" customHeight="1">
      <c r="A199" s="90"/>
      <c r="B199" s="87" t="s">
        <v>633</v>
      </c>
      <c r="C199" s="74" t="s">
        <v>71</v>
      </c>
      <c r="D199" s="74">
        <v>37.240509899999999</v>
      </c>
      <c r="E199" s="74">
        <v>-118.28234137</v>
      </c>
      <c r="F199" s="74">
        <v>1183.1500000000001</v>
      </c>
      <c r="G199" s="75">
        <v>-59.86</v>
      </c>
      <c r="H199" s="75">
        <v>81.31</v>
      </c>
      <c r="I199" s="85" t="s">
        <v>72</v>
      </c>
      <c r="J199" s="85" t="s">
        <v>72</v>
      </c>
      <c r="K199" s="99" t="s">
        <v>634</v>
      </c>
      <c r="L199" s="99" t="s">
        <v>635</v>
      </c>
      <c r="M199" s="85" t="s">
        <v>75</v>
      </c>
      <c r="N199" s="85" t="s">
        <v>75</v>
      </c>
      <c r="O199" s="67">
        <v>37</v>
      </c>
      <c r="P199" s="67">
        <f>_xlfn.XLOOKUP(O199,'ARX IDs'!B$3:B$47,'ARX IDs'!C$3:C$47,"")</f>
        <v>42</v>
      </c>
      <c r="Q199" s="67">
        <v>37</v>
      </c>
      <c r="R199" s="67">
        <v>7</v>
      </c>
      <c r="S199" s="84">
        <f t="shared" si="36"/>
        <v>3707</v>
      </c>
      <c r="T199" s="80">
        <v>8</v>
      </c>
      <c r="U199" s="84">
        <f t="shared" si="37"/>
        <v>3708</v>
      </c>
      <c r="V199" s="67">
        <f>IF(ISBLANK(X199), "", _xlfn.XLOOKUP(X199,'SNAP2 IDs'!C$3:C$15,'SNAP2 IDs'!B$3:B$15,""))</f>
        <v>1</v>
      </c>
      <c r="W199" s="67">
        <f>_xlfn.XLOOKUP($V199, 'SNAP2 IDs'!$B$3:$B$15,'SNAP2 IDs'!D$3:D$15, "Lookup err")</f>
        <v>2</v>
      </c>
      <c r="X199" s="67">
        <v>9</v>
      </c>
      <c r="Y199" s="67" t="str">
        <f>_xlfn.XLOOKUP($V199, 'SNAP2 IDs'!$B$3:$B$15,'SNAP2 IDs'!E$3:E$15, "Lookup err")</f>
        <v>02:00:ce:ca:e4:6f</v>
      </c>
      <c r="Z199" s="67" t="str">
        <f>_xlfn.XLOOKUP($V199, 'SNAP2 IDs'!$B$3:$B$15,'SNAP2 IDs'!F$3:F$15, "Lookup err")</f>
        <v>snap09.sas.pvt</v>
      </c>
      <c r="AA199" s="67">
        <v>1</v>
      </c>
      <c r="AB199" s="67">
        <v>2</v>
      </c>
      <c r="AC199" s="67">
        <v>3</v>
      </c>
      <c r="AD199" s="67">
        <f t="shared" si="32"/>
        <v>32</v>
      </c>
      <c r="AE199" s="67">
        <f t="shared" si="33"/>
        <v>33</v>
      </c>
      <c r="AF199" s="67">
        <f t="shared" si="34"/>
        <v>272</v>
      </c>
      <c r="AG199" s="76" t="s">
        <v>612</v>
      </c>
    </row>
    <row r="200" spans="1:36" s="45" customFormat="1" ht="15.95" customHeight="1">
      <c r="A200" s="90"/>
      <c r="B200" s="87" t="s">
        <v>636</v>
      </c>
      <c r="C200" s="74" t="s">
        <v>71</v>
      </c>
      <c r="D200" s="74">
        <v>37.240353489999997</v>
      </c>
      <c r="E200" s="74">
        <v>-118.2821551</v>
      </c>
      <c r="F200" s="74">
        <v>1183.3800000000001</v>
      </c>
      <c r="G200" s="75">
        <v>-43.34</v>
      </c>
      <c r="H200" s="75">
        <v>63.95</v>
      </c>
      <c r="I200" s="85" t="s">
        <v>72</v>
      </c>
      <c r="J200" s="85" t="s">
        <v>72</v>
      </c>
      <c r="K200" s="99" t="s">
        <v>637</v>
      </c>
      <c r="L200" s="99" t="s">
        <v>638</v>
      </c>
      <c r="M200" s="85" t="s">
        <v>75</v>
      </c>
      <c r="N200" s="85" t="s">
        <v>75</v>
      </c>
      <c r="O200" s="67">
        <v>37</v>
      </c>
      <c r="P200" s="67">
        <f>_xlfn.XLOOKUP(O200,'ARX IDs'!B$3:B$47,'ARX IDs'!C$3:C$47,"")</f>
        <v>42</v>
      </c>
      <c r="Q200" s="67">
        <v>37</v>
      </c>
      <c r="R200" s="67">
        <v>9</v>
      </c>
      <c r="S200" s="84">
        <f t="shared" si="36"/>
        <v>3709</v>
      </c>
      <c r="T200" s="80">
        <v>10</v>
      </c>
      <c r="U200" s="84">
        <f t="shared" si="37"/>
        <v>3710</v>
      </c>
      <c r="V200" s="67">
        <f>IF(ISBLANK(X200), "", _xlfn.XLOOKUP(X200,'SNAP2 IDs'!C$3:C$15,'SNAP2 IDs'!B$3:B$15,""))</f>
        <v>1</v>
      </c>
      <c r="W200" s="67">
        <f>_xlfn.XLOOKUP($V200, 'SNAP2 IDs'!$B$3:$B$15,'SNAP2 IDs'!D$3:D$15, "Lookup err")</f>
        <v>2</v>
      </c>
      <c r="X200" s="67">
        <v>9</v>
      </c>
      <c r="Y200" s="67" t="str">
        <f>_xlfn.XLOOKUP($V200, 'SNAP2 IDs'!$B$3:$B$15,'SNAP2 IDs'!E$3:E$15, "Lookup err")</f>
        <v>02:00:ce:ca:e4:6f</v>
      </c>
      <c r="Z200" s="67" t="str">
        <f>_xlfn.XLOOKUP($V200, 'SNAP2 IDs'!$B$3:$B$15,'SNAP2 IDs'!F$3:F$15, "Lookup err")</f>
        <v>snap09.sas.pvt</v>
      </c>
      <c r="AA200" s="67">
        <v>1</v>
      </c>
      <c r="AB200" s="67">
        <v>4</v>
      </c>
      <c r="AC200" s="67">
        <v>5</v>
      </c>
      <c r="AD200" s="67">
        <f t="shared" si="32"/>
        <v>38</v>
      </c>
      <c r="AE200" s="67">
        <f t="shared" si="33"/>
        <v>39</v>
      </c>
      <c r="AF200" s="67">
        <f t="shared" si="34"/>
        <v>275</v>
      </c>
      <c r="AG200" s="76" t="s">
        <v>343</v>
      </c>
    </row>
    <row r="201" spans="1:36" s="45" customFormat="1" ht="15.95" customHeight="1">
      <c r="A201" s="90"/>
      <c r="B201" s="87" t="s">
        <v>639</v>
      </c>
      <c r="C201" s="74" t="s">
        <v>71</v>
      </c>
      <c r="D201" s="74">
        <v>37.240329850000002</v>
      </c>
      <c r="E201" s="74">
        <v>-118.28228752</v>
      </c>
      <c r="F201" s="74">
        <v>1183.5</v>
      </c>
      <c r="G201" s="75">
        <v>-55.09</v>
      </c>
      <c r="H201" s="75">
        <v>61.33</v>
      </c>
      <c r="I201" s="85" t="s">
        <v>72</v>
      </c>
      <c r="J201" s="85" t="s">
        <v>72</v>
      </c>
      <c r="K201" s="99" t="s">
        <v>640</v>
      </c>
      <c r="L201" s="99" t="s">
        <v>641</v>
      </c>
      <c r="M201" s="85" t="s">
        <v>75</v>
      </c>
      <c r="N201" s="85" t="s">
        <v>75</v>
      </c>
      <c r="O201" s="67">
        <v>37</v>
      </c>
      <c r="P201" s="67">
        <f>_xlfn.XLOOKUP(O201,'ARX IDs'!B$3:B$47,'ARX IDs'!C$3:C$47,"")</f>
        <v>42</v>
      </c>
      <c r="Q201" s="67">
        <v>37</v>
      </c>
      <c r="R201" s="67">
        <v>11</v>
      </c>
      <c r="S201" s="84">
        <f t="shared" si="36"/>
        <v>3711</v>
      </c>
      <c r="T201" s="80">
        <v>12</v>
      </c>
      <c r="U201" s="84">
        <f t="shared" si="37"/>
        <v>3712</v>
      </c>
      <c r="V201" s="67">
        <f>IF(ISBLANK(X201), "", _xlfn.XLOOKUP(X201,'SNAP2 IDs'!C$3:C$15,'SNAP2 IDs'!B$3:B$15,""))</f>
        <v>1</v>
      </c>
      <c r="W201" s="67">
        <f>_xlfn.XLOOKUP($V201, 'SNAP2 IDs'!$B$3:$B$15,'SNAP2 IDs'!D$3:D$15, "Lookup err")</f>
        <v>2</v>
      </c>
      <c r="X201" s="67">
        <v>9</v>
      </c>
      <c r="Y201" s="67" t="str">
        <f>_xlfn.XLOOKUP($V201, 'SNAP2 IDs'!$B$3:$B$15,'SNAP2 IDs'!E$3:E$15, "Lookup err")</f>
        <v>02:00:ce:ca:e4:6f</v>
      </c>
      <c r="Z201" s="67" t="str">
        <f>_xlfn.XLOOKUP($V201, 'SNAP2 IDs'!$B$3:$B$15,'SNAP2 IDs'!F$3:F$15, "Lookup err")</f>
        <v>snap09.sas.pvt</v>
      </c>
      <c r="AA201" s="67">
        <v>1</v>
      </c>
      <c r="AB201" s="67">
        <v>6</v>
      </c>
      <c r="AC201" s="67">
        <v>7</v>
      </c>
      <c r="AD201" s="67">
        <f t="shared" si="32"/>
        <v>36</v>
      </c>
      <c r="AE201" s="67">
        <f t="shared" si="33"/>
        <v>37</v>
      </c>
      <c r="AF201" s="67">
        <f t="shared" si="34"/>
        <v>274</v>
      </c>
      <c r="AG201" s="76" t="s">
        <v>343</v>
      </c>
    </row>
    <row r="202" spans="1:36" s="45" customFormat="1" ht="15.95" customHeight="1">
      <c r="A202" s="90"/>
      <c r="B202" s="87" t="s">
        <v>642</v>
      </c>
      <c r="C202" s="74" t="s">
        <v>71</v>
      </c>
      <c r="D202" s="74">
        <v>37.240317019999999</v>
      </c>
      <c r="E202" s="74">
        <v>-118.28209914999999</v>
      </c>
      <c r="F202" s="74">
        <v>1183.3399999999999</v>
      </c>
      <c r="G202" s="75">
        <v>-38.369999999999997</v>
      </c>
      <c r="H202" s="75">
        <v>59.9</v>
      </c>
      <c r="I202" s="86" t="s">
        <v>193</v>
      </c>
      <c r="J202" s="86" t="s">
        <v>193</v>
      </c>
      <c r="K202" s="99"/>
      <c r="L202" s="99"/>
      <c r="M202" s="86" t="s">
        <v>326</v>
      </c>
      <c r="N202" s="85" t="s">
        <v>75</v>
      </c>
      <c r="O202" s="67"/>
      <c r="P202" s="67" t="str">
        <f>_xlfn.XLOOKUP(O202,'ARX IDs'!B$3:B$47,'ARX IDs'!C$3:C$47,"")</f>
        <v/>
      </c>
      <c r="Q202" s="67"/>
      <c r="R202" s="67"/>
      <c r="S202" s="84">
        <f t="shared" si="36"/>
        <v>0</v>
      </c>
      <c r="T202" s="82"/>
      <c r="U202" s="84">
        <f t="shared" si="37"/>
        <v>0</v>
      </c>
      <c r="V202" s="67" t="str">
        <f>IF(ISBLANK(X202), "", _xlfn.XLOOKUP(X202,'SNAP2 IDs'!C$3:C$15,'SNAP2 IDs'!B$3:B$15,""))</f>
        <v/>
      </c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76"/>
    </row>
    <row r="203" spans="1:36" s="45" customFormat="1" ht="15.95" customHeight="1">
      <c r="A203" s="90"/>
      <c r="B203" s="87" t="s">
        <v>643</v>
      </c>
      <c r="C203" s="74" t="s">
        <v>71</v>
      </c>
      <c r="D203" s="74">
        <v>37.240255560000001</v>
      </c>
      <c r="E203" s="74">
        <v>-118.28235668000001</v>
      </c>
      <c r="F203" s="74">
        <v>1183.51</v>
      </c>
      <c r="G203" s="75">
        <v>-61.22</v>
      </c>
      <c r="H203" s="75">
        <v>53.08</v>
      </c>
      <c r="I203" s="85" t="s">
        <v>72</v>
      </c>
      <c r="J203" s="85" t="s">
        <v>72</v>
      </c>
      <c r="K203" s="99" t="s">
        <v>644</v>
      </c>
      <c r="L203" s="99" t="s">
        <v>645</v>
      </c>
      <c r="M203" s="85" t="s">
        <v>75</v>
      </c>
      <c r="N203" s="85" t="s">
        <v>75</v>
      </c>
      <c r="O203" s="67">
        <v>37</v>
      </c>
      <c r="P203" s="67">
        <f>_xlfn.XLOOKUP(O203,'ARX IDs'!B$3:B$47,'ARX IDs'!C$3:C$47,"")</f>
        <v>42</v>
      </c>
      <c r="Q203" s="67">
        <v>37</v>
      </c>
      <c r="R203" s="67">
        <v>13</v>
      </c>
      <c r="S203" s="84">
        <f t="shared" si="36"/>
        <v>3713</v>
      </c>
      <c r="T203" s="80">
        <v>14</v>
      </c>
      <c r="U203" s="84">
        <f t="shared" si="37"/>
        <v>3714</v>
      </c>
      <c r="V203" s="67">
        <f>IF(ISBLANK(X203), "", _xlfn.XLOOKUP(X203,'SNAP2 IDs'!C$3:C$15,'SNAP2 IDs'!B$3:B$15,""))</f>
        <v>1</v>
      </c>
      <c r="W203" s="67">
        <f>_xlfn.XLOOKUP($V203, 'SNAP2 IDs'!$B$3:$B$15,'SNAP2 IDs'!D$3:D$15, "Lookup err")</f>
        <v>2</v>
      </c>
      <c r="X203" s="67">
        <v>9</v>
      </c>
      <c r="Y203" s="67" t="str">
        <f>_xlfn.XLOOKUP($V203, 'SNAP2 IDs'!$B$3:$B$15,'SNAP2 IDs'!E$3:E$15, "Lookup err")</f>
        <v>02:00:ce:ca:e4:6f</v>
      </c>
      <c r="Z203" s="67" t="str">
        <f>_xlfn.XLOOKUP($V203, 'SNAP2 IDs'!$B$3:$B$15,'SNAP2 IDs'!F$3:F$15, "Lookup err")</f>
        <v>snap09.sas.pvt</v>
      </c>
      <c r="AA203" s="67">
        <v>1</v>
      </c>
      <c r="AB203" s="67">
        <v>8</v>
      </c>
      <c r="AC203" s="67">
        <v>9</v>
      </c>
      <c r="AD203" s="67">
        <f t="shared" ref="AD203:AD219" si="38">_xlfn.BITXOR(AB203,2) + 32*AA203</f>
        <v>42</v>
      </c>
      <c r="AE203" s="67">
        <f t="shared" ref="AE203:AE219" si="39">_xlfn.BITXOR(AC203,2) + 32*AA203</f>
        <v>43</v>
      </c>
      <c r="AF203" s="67">
        <f t="shared" ref="AF203:AF219" si="40">32*(X203-1) + (AD203/2)</f>
        <v>277</v>
      </c>
      <c r="AG203" s="76" t="s">
        <v>343</v>
      </c>
    </row>
    <row r="204" spans="1:36" s="45" customFormat="1" ht="15.95" customHeight="1">
      <c r="A204" s="90"/>
      <c r="B204" s="87" t="s">
        <v>646</v>
      </c>
      <c r="C204" s="74" t="s">
        <v>71</v>
      </c>
      <c r="D204" s="74">
        <v>37.240234979999997</v>
      </c>
      <c r="E204" s="74">
        <v>-118.28223104999999</v>
      </c>
      <c r="F204" s="74">
        <v>1183.3499999999999</v>
      </c>
      <c r="G204" s="75">
        <v>-50.08</v>
      </c>
      <c r="H204" s="75">
        <v>50.8</v>
      </c>
      <c r="I204" s="85" t="s">
        <v>72</v>
      </c>
      <c r="J204" s="85" t="s">
        <v>72</v>
      </c>
      <c r="K204" s="99" t="s">
        <v>647</v>
      </c>
      <c r="L204" s="99" t="s">
        <v>648</v>
      </c>
      <c r="M204" s="85" t="s">
        <v>75</v>
      </c>
      <c r="N204" s="85" t="s">
        <v>75</v>
      </c>
      <c r="O204" s="67">
        <v>37</v>
      </c>
      <c r="P204" s="67">
        <f>_xlfn.XLOOKUP(O204,'ARX IDs'!B$3:B$47,'ARX IDs'!C$3:C$47,"")</f>
        <v>42</v>
      </c>
      <c r="Q204" s="67">
        <v>37</v>
      </c>
      <c r="R204" s="67">
        <v>15</v>
      </c>
      <c r="S204" s="84">
        <f t="shared" si="36"/>
        <v>3715</v>
      </c>
      <c r="T204" s="80">
        <v>16</v>
      </c>
      <c r="U204" s="84">
        <f t="shared" si="37"/>
        <v>3716</v>
      </c>
      <c r="V204" s="67">
        <f>IF(ISBLANK(X204), "", _xlfn.XLOOKUP(X204,'SNAP2 IDs'!C$3:C$15,'SNAP2 IDs'!B$3:B$15,""))</f>
        <v>1</v>
      </c>
      <c r="W204" s="67">
        <f>_xlfn.XLOOKUP($V204, 'SNAP2 IDs'!$B$3:$B$15,'SNAP2 IDs'!D$3:D$15, "Lookup err")</f>
        <v>2</v>
      </c>
      <c r="X204" s="67">
        <v>9</v>
      </c>
      <c r="Y204" s="67" t="str">
        <f>_xlfn.XLOOKUP($V204, 'SNAP2 IDs'!$B$3:$B$15,'SNAP2 IDs'!E$3:E$15, "Lookup err")</f>
        <v>02:00:ce:ca:e4:6f</v>
      </c>
      <c r="Z204" s="67" t="str">
        <f>_xlfn.XLOOKUP($V204, 'SNAP2 IDs'!$B$3:$B$15,'SNAP2 IDs'!F$3:F$15, "Lookup err")</f>
        <v>snap09.sas.pvt</v>
      </c>
      <c r="AA204" s="67">
        <v>1</v>
      </c>
      <c r="AB204" s="67">
        <v>10</v>
      </c>
      <c r="AC204" s="67">
        <v>11</v>
      </c>
      <c r="AD204" s="67">
        <f t="shared" si="38"/>
        <v>40</v>
      </c>
      <c r="AE204" s="67">
        <f t="shared" si="39"/>
        <v>41</v>
      </c>
      <c r="AF204" s="67">
        <f t="shared" si="40"/>
        <v>276</v>
      </c>
      <c r="AG204" s="76" t="s">
        <v>343</v>
      </c>
    </row>
    <row r="205" spans="1:36" s="45" customFormat="1" ht="15.95" customHeight="1">
      <c r="A205" s="90"/>
      <c r="B205" s="87" t="s">
        <v>649</v>
      </c>
      <c r="C205" s="74" t="s">
        <v>71</v>
      </c>
      <c r="D205" s="74">
        <v>37.240206270000002</v>
      </c>
      <c r="E205" s="74">
        <v>-118.28212559000001</v>
      </c>
      <c r="F205" s="74">
        <v>1183.2</v>
      </c>
      <c r="G205" s="75">
        <v>-40.72</v>
      </c>
      <c r="H205" s="75">
        <v>47.61</v>
      </c>
      <c r="I205" s="85" t="s">
        <v>72</v>
      </c>
      <c r="J205" s="85" t="s">
        <v>72</v>
      </c>
      <c r="K205" s="99" t="s">
        <v>650</v>
      </c>
      <c r="L205" s="99" t="s">
        <v>651</v>
      </c>
      <c r="M205" s="85" t="s">
        <v>75</v>
      </c>
      <c r="N205" s="85" t="s">
        <v>75</v>
      </c>
      <c r="O205" s="67">
        <v>38</v>
      </c>
      <c r="P205" s="67">
        <f>_xlfn.XLOOKUP(O205,'ARX IDs'!B$3:B$47,'ARX IDs'!C$3:C$47,"")</f>
        <v>43</v>
      </c>
      <c r="Q205" s="67">
        <v>38</v>
      </c>
      <c r="R205" s="67">
        <v>1</v>
      </c>
      <c r="S205" s="84">
        <f t="shared" si="36"/>
        <v>3801</v>
      </c>
      <c r="T205" s="80">
        <v>2</v>
      </c>
      <c r="U205" s="84">
        <f t="shared" si="37"/>
        <v>3802</v>
      </c>
      <c r="V205" s="67">
        <f>IF(ISBLANK(X205), "", _xlfn.XLOOKUP(X205,'SNAP2 IDs'!C$3:C$15,'SNAP2 IDs'!B$3:B$15,""))</f>
        <v>1</v>
      </c>
      <c r="W205" s="67">
        <f>_xlfn.XLOOKUP($V205, 'SNAP2 IDs'!$B$3:$B$15,'SNAP2 IDs'!D$3:D$15, "Lookup err")</f>
        <v>2</v>
      </c>
      <c r="X205" s="67">
        <v>9</v>
      </c>
      <c r="Y205" s="67" t="str">
        <f>_xlfn.XLOOKUP($V205, 'SNAP2 IDs'!$B$3:$B$15,'SNAP2 IDs'!E$3:E$15, "Lookup err")</f>
        <v>02:00:ce:ca:e4:6f</v>
      </c>
      <c r="Z205" s="67" t="str">
        <f>_xlfn.XLOOKUP($V205, 'SNAP2 IDs'!$B$3:$B$15,'SNAP2 IDs'!F$3:F$15, "Lookup err")</f>
        <v>snap09.sas.pvt</v>
      </c>
      <c r="AA205" s="67">
        <v>1</v>
      </c>
      <c r="AB205" s="67">
        <v>12</v>
      </c>
      <c r="AC205" s="67">
        <v>13</v>
      </c>
      <c r="AD205" s="67">
        <f t="shared" si="38"/>
        <v>46</v>
      </c>
      <c r="AE205" s="67">
        <f t="shared" si="39"/>
        <v>47</v>
      </c>
      <c r="AF205" s="67">
        <f t="shared" si="40"/>
        <v>279</v>
      </c>
      <c r="AG205" s="76" t="s">
        <v>343</v>
      </c>
    </row>
    <row r="206" spans="1:36" s="45" customFormat="1" ht="15.95" customHeight="1">
      <c r="A206" s="90"/>
      <c r="B206" s="87" t="s">
        <v>652</v>
      </c>
      <c r="C206" s="74" t="s">
        <v>71</v>
      </c>
      <c r="D206" s="74">
        <v>37.24013446</v>
      </c>
      <c r="E206" s="74">
        <v>-118.28213357</v>
      </c>
      <c r="F206" s="74">
        <v>1183.24</v>
      </c>
      <c r="G206" s="75">
        <v>-41.43</v>
      </c>
      <c r="H206" s="75">
        <v>39.64</v>
      </c>
      <c r="I206" s="85" t="s">
        <v>72</v>
      </c>
      <c r="J206" s="85" t="s">
        <v>72</v>
      </c>
      <c r="K206" s="99" t="s">
        <v>653</v>
      </c>
      <c r="L206" s="99" t="s">
        <v>654</v>
      </c>
      <c r="M206" s="85" t="s">
        <v>75</v>
      </c>
      <c r="N206" s="85" t="s">
        <v>75</v>
      </c>
      <c r="O206" s="67">
        <v>38</v>
      </c>
      <c r="P206" s="67">
        <f>_xlfn.XLOOKUP(O206,'ARX IDs'!B$3:B$47,'ARX IDs'!C$3:C$47,"")</f>
        <v>43</v>
      </c>
      <c r="Q206" s="67">
        <v>38</v>
      </c>
      <c r="R206" s="67">
        <v>3</v>
      </c>
      <c r="S206" s="84">
        <f t="shared" si="36"/>
        <v>3803</v>
      </c>
      <c r="T206" s="80">
        <v>4</v>
      </c>
      <c r="U206" s="84">
        <f t="shared" si="37"/>
        <v>3804</v>
      </c>
      <c r="V206" s="67">
        <f>IF(ISBLANK(X206), "", _xlfn.XLOOKUP(X206,'SNAP2 IDs'!C$3:C$15,'SNAP2 IDs'!B$3:B$15,""))</f>
        <v>1</v>
      </c>
      <c r="W206" s="67">
        <f>_xlfn.XLOOKUP($V206, 'SNAP2 IDs'!$B$3:$B$15,'SNAP2 IDs'!D$3:D$15, "Lookup err")</f>
        <v>2</v>
      </c>
      <c r="X206" s="67">
        <v>9</v>
      </c>
      <c r="Y206" s="67" t="str">
        <f>_xlfn.XLOOKUP($V206, 'SNAP2 IDs'!$B$3:$B$15,'SNAP2 IDs'!E$3:E$15, "Lookup err")</f>
        <v>02:00:ce:ca:e4:6f</v>
      </c>
      <c r="Z206" s="67" t="str">
        <f>_xlfn.XLOOKUP($V206, 'SNAP2 IDs'!$B$3:$B$15,'SNAP2 IDs'!F$3:F$15, "Lookup err")</f>
        <v>snap09.sas.pvt</v>
      </c>
      <c r="AA206" s="67">
        <v>1</v>
      </c>
      <c r="AB206" s="67">
        <v>14</v>
      </c>
      <c r="AC206" s="67">
        <v>15</v>
      </c>
      <c r="AD206" s="67">
        <f t="shared" si="38"/>
        <v>44</v>
      </c>
      <c r="AE206" s="67">
        <f t="shared" si="39"/>
        <v>45</v>
      </c>
      <c r="AF206" s="67">
        <f t="shared" si="40"/>
        <v>278</v>
      </c>
      <c r="AG206" s="76" t="s">
        <v>343</v>
      </c>
    </row>
    <row r="207" spans="1:36" s="45" customFormat="1" ht="15.95" customHeight="1">
      <c r="A207" s="90"/>
      <c r="B207" s="87" t="s">
        <v>655</v>
      </c>
      <c r="C207" s="74" t="s">
        <v>71</v>
      </c>
      <c r="D207" s="74">
        <v>37.240084709999998</v>
      </c>
      <c r="E207" s="74">
        <v>-118.28237799999999</v>
      </c>
      <c r="F207" s="74">
        <v>1183.44</v>
      </c>
      <c r="G207" s="75">
        <v>-63.11</v>
      </c>
      <c r="H207" s="75">
        <v>34.119999999999997</v>
      </c>
      <c r="I207" s="85" t="s">
        <v>72</v>
      </c>
      <c r="J207" s="85" t="s">
        <v>72</v>
      </c>
      <c r="K207" s="99" t="s">
        <v>656</v>
      </c>
      <c r="L207" s="99" t="s">
        <v>657</v>
      </c>
      <c r="M207" s="85" t="s">
        <v>75</v>
      </c>
      <c r="N207" s="85" t="s">
        <v>75</v>
      </c>
      <c r="O207" s="67">
        <v>39</v>
      </c>
      <c r="P207" s="67">
        <f>_xlfn.XLOOKUP(O207,'ARX IDs'!B$3:B$47,'ARX IDs'!C$3:C$47,"")</f>
        <v>44</v>
      </c>
      <c r="Q207" s="67">
        <v>39</v>
      </c>
      <c r="R207" s="67">
        <v>7</v>
      </c>
      <c r="S207" s="84">
        <f t="shared" si="36"/>
        <v>3907</v>
      </c>
      <c r="T207" s="80">
        <v>8</v>
      </c>
      <c r="U207" s="84">
        <f t="shared" si="37"/>
        <v>3908</v>
      </c>
      <c r="V207" s="67">
        <f>IF(ISBLANK(X207), "", _xlfn.XLOOKUP(X207,'SNAP2 IDs'!C$3:C$15,'SNAP2 IDs'!B$3:B$15,""))</f>
        <v>2</v>
      </c>
      <c r="W207" s="67">
        <f>_xlfn.XLOOKUP($V207, 'SNAP2 IDs'!$B$3:$B$15,'SNAP2 IDs'!D$3:D$15, "Lookup err")</f>
        <v>2</v>
      </c>
      <c r="X207" s="67">
        <v>10</v>
      </c>
      <c r="Y207" s="67" t="str">
        <f>_xlfn.XLOOKUP($V207, 'SNAP2 IDs'!$B$3:$B$15,'SNAP2 IDs'!E$3:E$15, "Lookup err")</f>
        <v>00:00:41:1e:e4:75</v>
      </c>
      <c r="Z207" s="67" t="str">
        <f>_xlfn.XLOOKUP($V207, 'SNAP2 IDs'!$B$3:$B$15,'SNAP2 IDs'!F$3:F$15, "Lookup err")</f>
        <v>snap10.sas.pvt</v>
      </c>
      <c r="AA207" s="67">
        <v>0</v>
      </c>
      <c r="AB207" s="67">
        <v>12</v>
      </c>
      <c r="AC207" s="67">
        <v>13</v>
      </c>
      <c r="AD207" s="67">
        <f t="shared" si="38"/>
        <v>14</v>
      </c>
      <c r="AE207" s="67">
        <f t="shared" si="39"/>
        <v>15</v>
      </c>
      <c r="AF207" s="67">
        <f t="shared" si="40"/>
        <v>295</v>
      </c>
      <c r="AG207" s="76" t="s">
        <v>105</v>
      </c>
    </row>
    <row r="208" spans="1:36" s="45" customFormat="1" ht="15.95" customHeight="1">
      <c r="A208" s="90"/>
      <c r="B208" s="87" t="s">
        <v>658</v>
      </c>
      <c r="C208" s="74" t="s">
        <v>71</v>
      </c>
      <c r="D208" s="74">
        <v>37.240027959999999</v>
      </c>
      <c r="E208" s="74">
        <v>-118.2822074</v>
      </c>
      <c r="F208" s="74">
        <v>1183.3599999999999</v>
      </c>
      <c r="G208" s="75">
        <v>-47.98</v>
      </c>
      <c r="H208" s="75">
        <v>27.82</v>
      </c>
      <c r="I208" s="85" t="s">
        <v>72</v>
      </c>
      <c r="J208" s="85" t="s">
        <v>72</v>
      </c>
      <c r="K208" s="99" t="s">
        <v>659</v>
      </c>
      <c r="L208" s="99" t="s">
        <v>660</v>
      </c>
      <c r="M208" s="85" t="s">
        <v>75</v>
      </c>
      <c r="N208" s="85" t="s">
        <v>75</v>
      </c>
      <c r="O208" s="67">
        <v>39</v>
      </c>
      <c r="P208" s="67">
        <f>_xlfn.XLOOKUP(O208,'ARX IDs'!B$3:B$47,'ARX IDs'!C$3:C$47,"")</f>
        <v>44</v>
      </c>
      <c r="Q208" s="67">
        <v>39</v>
      </c>
      <c r="R208" s="67">
        <v>9</v>
      </c>
      <c r="S208" s="84">
        <f t="shared" si="36"/>
        <v>3909</v>
      </c>
      <c r="T208" s="80">
        <v>10</v>
      </c>
      <c r="U208" s="84">
        <f t="shared" si="37"/>
        <v>3910</v>
      </c>
      <c r="V208" s="67">
        <f>IF(ISBLANK(X208), "", _xlfn.XLOOKUP(X208,'SNAP2 IDs'!C$3:C$15,'SNAP2 IDs'!B$3:B$15,""))</f>
        <v>2</v>
      </c>
      <c r="W208" s="67">
        <f>_xlfn.XLOOKUP($V208, 'SNAP2 IDs'!$B$3:$B$15,'SNAP2 IDs'!D$3:D$15, "Lookup err")</f>
        <v>2</v>
      </c>
      <c r="X208" s="67">
        <v>10</v>
      </c>
      <c r="Y208" s="67" t="str">
        <f>_xlfn.XLOOKUP($V208, 'SNAP2 IDs'!$B$3:$B$15,'SNAP2 IDs'!E$3:E$15, "Lookup err")</f>
        <v>00:00:41:1e:e4:75</v>
      </c>
      <c r="Z208" s="67" t="str">
        <f>_xlfn.XLOOKUP($V208, 'SNAP2 IDs'!$B$3:$B$15,'SNAP2 IDs'!F$3:F$15, "Lookup err")</f>
        <v>snap10.sas.pvt</v>
      </c>
      <c r="AA208" s="67">
        <v>0</v>
      </c>
      <c r="AB208" s="67">
        <v>14</v>
      </c>
      <c r="AC208" s="67">
        <v>15</v>
      </c>
      <c r="AD208" s="67">
        <f t="shared" si="38"/>
        <v>12</v>
      </c>
      <c r="AE208" s="67">
        <f t="shared" si="39"/>
        <v>13</v>
      </c>
      <c r="AF208" s="67">
        <f t="shared" si="40"/>
        <v>294</v>
      </c>
      <c r="AG208" s="76" t="s">
        <v>343</v>
      </c>
    </row>
    <row r="209" spans="1:33" s="45" customFormat="1" ht="15.95" customHeight="1">
      <c r="A209" s="90"/>
      <c r="B209" s="87" t="s">
        <v>661</v>
      </c>
      <c r="C209" s="74" t="s">
        <v>71</v>
      </c>
      <c r="D209" s="74">
        <v>37.239958459999997</v>
      </c>
      <c r="E209" s="74">
        <v>-118.2823332</v>
      </c>
      <c r="F209" s="74">
        <v>1183.43</v>
      </c>
      <c r="G209" s="75">
        <v>-59.14</v>
      </c>
      <c r="H209" s="75">
        <v>20.11</v>
      </c>
      <c r="I209" s="85" t="s">
        <v>72</v>
      </c>
      <c r="J209" s="85" t="s">
        <v>72</v>
      </c>
      <c r="K209" s="99" t="s">
        <v>662</v>
      </c>
      <c r="L209" s="99" t="s">
        <v>663</v>
      </c>
      <c r="M209" s="85" t="s">
        <v>75</v>
      </c>
      <c r="N209" s="85" t="s">
        <v>75</v>
      </c>
      <c r="O209" s="67">
        <v>39</v>
      </c>
      <c r="P209" s="67">
        <f>_xlfn.XLOOKUP(O209,'ARX IDs'!B$3:B$47,'ARX IDs'!C$3:C$47,"")</f>
        <v>44</v>
      </c>
      <c r="Q209" s="67">
        <v>39</v>
      </c>
      <c r="R209" s="67">
        <v>11</v>
      </c>
      <c r="S209" s="84">
        <f t="shared" si="36"/>
        <v>3911</v>
      </c>
      <c r="T209" s="80">
        <v>12</v>
      </c>
      <c r="U209" s="84">
        <f t="shared" si="37"/>
        <v>3912</v>
      </c>
      <c r="V209" s="67">
        <f>IF(ISBLANK(X209), "", _xlfn.XLOOKUP(X209,'SNAP2 IDs'!C$3:C$15,'SNAP2 IDs'!B$3:B$15,""))</f>
        <v>2</v>
      </c>
      <c r="W209" s="67">
        <f>_xlfn.XLOOKUP($V209, 'SNAP2 IDs'!$B$3:$B$15,'SNAP2 IDs'!D$3:D$15, "Lookup err")</f>
        <v>2</v>
      </c>
      <c r="X209" s="67">
        <v>10</v>
      </c>
      <c r="Y209" s="67" t="str">
        <f>_xlfn.XLOOKUP($V209, 'SNAP2 IDs'!$B$3:$B$15,'SNAP2 IDs'!E$3:E$15, "Lookup err")</f>
        <v>00:00:41:1e:e4:75</v>
      </c>
      <c r="Z209" s="67" t="str">
        <f>_xlfn.XLOOKUP($V209, 'SNAP2 IDs'!$B$3:$B$15,'SNAP2 IDs'!F$3:F$15, "Lookup err")</f>
        <v>snap10.sas.pvt</v>
      </c>
      <c r="AA209" s="67">
        <v>0</v>
      </c>
      <c r="AB209" s="67">
        <v>16</v>
      </c>
      <c r="AC209" s="67">
        <v>17</v>
      </c>
      <c r="AD209" s="67">
        <f t="shared" si="38"/>
        <v>18</v>
      </c>
      <c r="AE209" s="67">
        <f t="shared" si="39"/>
        <v>19</v>
      </c>
      <c r="AF209" s="67">
        <f t="shared" si="40"/>
        <v>297</v>
      </c>
      <c r="AG209" s="76" t="s">
        <v>343</v>
      </c>
    </row>
    <row r="210" spans="1:33" s="45" customFormat="1" ht="15.95" customHeight="1">
      <c r="A210" s="90"/>
      <c r="B210" s="87" t="s">
        <v>664</v>
      </c>
      <c r="C210" s="74" t="s">
        <v>71</v>
      </c>
      <c r="D210" s="74">
        <v>37.23992045</v>
      </c>
      <c r="E210" s="74">
        <v>-118.28220659</v>
      </c>
      <c r="F210" s="74">
        <v>1183.27</v>
      </c>
      <c r="G210" s="75">
        <v>-47.91</v>
      </c>
      <c r="H210" s="75">
        <v>15.89</v>
      </c>
      <c r="I210" s="85" t="s">
        <v>72</v>
      </c>
      <c r="J210" s="85" t="s">
        <v>72</v>
      </c>
      <c r="K210" s="99" t="s">
        <v>665</v>
      </c>
      <c r="L210" s="99" t="s">
        <v>666</v>
      </c>
      <c r="M210" s="85" t="s">
        <v>75</v>
      </c>
      <c r="N210" s="85" t="s">
        <v>75</v>
      </c>
      <c r="O210" s="67">
        <v>39</v>
      </c>
      <c r="P210" s="67">
        <f>_xlfn.XLOOKUP(O210,'ARX IDs'!B$3:B$47,'ARX IDs'!C$3:C$47,"")</f>
        <v>44</v>
      </c>
      <c r="Q210" s="67">
        <v>39</v>
      </c>
      <c r="R210" s="67">
        <v>13</v>
      </c>
      <c r="S210" s="84">
        <f t="shared" si="36"/>
        <v>3913</v>
      </c>
      <c r="T210" s="80">
        <v>14</v>
      </c>
      <c r="U210" s="84">
        <f t="shared" si="37"/>
        <v>3914</v>
      </c>
      <c r="V210" s="67">
        <f>IF(ISBLANK(X210), "", _xlfn.XLOOKUP(X210,'SNAP2 IDs'!C$3:C$15,'SNAP2 IDs'!B$3:B$15,""))</f>
        <v>2</v>
      </c>
      <c r="W210" s="67">
        <f>_xlfn.XLOOKUP($V210, 'SNAP2 IDs'!$B$3:$B$15,'SNAP2 IDs'!D$3:D$15, "Lookup err")</f>
        <v>2</v>
      </c>
      <c r="X210" s="67">
        <v>10</v>
      </c>
      <c r="Y210" s="67" t="str">
        <f>_xlfn.XLOOKUP($V210, 'SNAP2 IDs'!$B$3:$B$15,'SNAP2 IDs'!E$3:E$15, "Lookup err")</f>
        <v>00:00:41:1e:e4:75</v>
      </c>
      <c r="Z210" s="67" t="str">
        <f>_xlfn.XLOOKUP($V210, 'SNAP2 IDs'!$B$3:$B$15,'SNAP2 IDs'!F$3:F$15, "Lookup err")</f>
        <v>snap10.sas.pvt</v>
      </c>
      <c r="AA210" s="67">
        <v>0</v>
      </c>
      <c r="AB210" s="67">
        <v>18</v>
      </c>
      <c r="AC210" s="67">
        <v>19</v>
      </c>
      <c r="AD210" s="67">
        <f t="shared" si="38"/>
        <v>16</v>
      </c>
      <c r="AE210" s="67">
        <f t="shared" si="39"/>
        <v>17</v>
      </c>
      <c r="AF210" s="67">
        <f t="shared" si="40"/>
        <v>296</v>
      </c>
      <c r="AG210" s="76" t="s">
        <v>343</v>
      </c>
    </row>
    <row r="211" spans="1:33" s="45" customFormat="1" ht="15.95" customHeight="1">
      <c r="A211" s="90"/>
      <c r="B211" s="87" t="s">
        <v>667</v>
      </c>
      <c r="C211" s="74" t="s">
        <v>71</v>
      </c>
      <c r="D211" s="74">
        <v>37.239885440000002</v>
      </c>
      <c r="E211" s="74">
        <v>-118.28211116</v>
      </c>
      <c r="F211" s="74">
        <v>1183.1600000000001</v>
      </c>
      <c r="G211" s="75">
        <v>-39.44</v>
      </c>
      <c r="H211" s="75">
        <v>12.01</v>
      </c>
      <c r="I211" s="85" t="s">
        <v>72</v>
      </c>
      <c r="J211" s="85" t="s">
        <v>72</v>
      </c>
      <c r="K211" s="99" t="s">
        <v>668</v>
      </c>
      <c r="L211" s="99" t="s">
        <v>500</v>
      </c>
      <c r="M211" s="85" t="s">
        <v>75</v>
      </c>
      <c r="N211" s="85" t="s">
        <v>75</v>
      </c>
      <c r="O211" s="67">
        <v>39</v>
      </c>
      <c r="P211" s="67">
        <f>_xlfn.XLOOKUP(O211,'ARX IDs'!B$3:B$47,'ARX IDs'!C$3:C$47,"")</f>
        <v>44</v>
      </c>
      <c r="Q211" s="67">
        <v>39</v>
      </c>
      <c r="R211" s="67">
        <v>15</v>
      </c>
      <c r="S211" s="84">
        <f t="shared" si="36"/>
        <v>3915</v>
      </c>
      <c r="T211" s="80">
        <v>16</v>
      </c>
      <c r="U211" s="84">
        <f t="shared" si="37"/>
        <v>3916</v>
      </c>
      <c r="V211" s="67">
        <f>IF(ISBLANK(X211), "", _xlfn.XLOOKUP(X211,'SNAP2 IDs'!C$3:C$15,'SNAP2 IDs'!B$3:B$15,""))</f>
        <v>2</v>
      </c>
      <c r="W211" s="67">
        <f>_xlfn.XLOOKUP($V211, 'SNAP2 IDs'!$B$3:$B$15,'SNAP2 IDs'!D$3:D$15, "Lookup err")</f>
        <v>2</v>
      </c>
      <c r="X211" s="67">
        <v>10</v>
      </c>
      <c r="Y211" s="67" t="str">
        <f>_xlfn.XLOOKUP($V211, 'SNAP2 IDs'!$B$3:$B$15,'SNAP2 IDs'!E$3:E$15, "Lookup err")</f>
        <v>00:00:41:1e:e4:75</v>
      </c>
      <c r="Z211" s="67" t="str">
        <f>_xlfn.XLOOKUP($V211, 'SNAP2 IDs'!$B$3:$B$15,'SNAP2 IDs'!F$3:F$15, "Lookup err")</f>
        <v>snap10.sas.pvt</v>
      </c>
      <c r="AA211" s="67">
        <v>0</v>
      </c>
      <c r="AB211" s="67">
        <v>20</v>
      </c>
      <c r="AC211" s="67">
        <v>21</v>
      </c>
      <c r="AD211" s="67">
        <f t="shared" si="38"/>
        <v>22</v>
      </c>
      <c r="AE211" s="67">
        <f t="shared" si="39"/>
        <v>23</v>
      </c>
      <c r="AF211" s="67">
        <f t="shared" si="40"/>
        <v>299</v>
      </c>
      <c r="AG211" s="76" t="s">
        <v>343</v>
      </c>
    </row>
    <row r="212" spans="1:33" s="45" customFormat="1" ht="15.95" customHeight="1">
      <c r="A212" s="90"/>
      <c r="B212" s="87" t="s">
        <v>669</v>
      </c>
      <c r="C212" s="74" t="s">
        <v>71</v>
      </c>
      <c r="D212" s="74">
        <v>37.239849159999999</v>
      </c>
      <c r="E212" s="74">
        <v>-118.28222094</v>
      </c>
      <c r="F212" s="74">
        <v>1183.3900000000001</v>
      </c>
      <c r="G212" s="75">
        <v>-49.18</v>
      </c>
      <c r="H212" s="75">
        <v>7.98</v>
      </c>
      <c r="I212" s="85" t="s">
        <v>72</v>
      </c>
      <c r="J212" s="85" t="s">
        <v>72</v>
      </c>
      <c r="K212" s="99" t="s">
        <v>670</v>
      </c>
      <c r="L212" s="99" t="s">
        <v>671</v>
      </c>
      <c r="M212" s="85" t="s">
        <v>75</v>
      </c>
      <c r="N212" s="85" t="s">
        <v>75</v>
      </c>
      <c r="O212" s="67">
        <v>40</v>
      </c>
      <c r="P212" s="67">
        <f>_xlfn.XLOOKUP(O212,'ARX IDs'!B$3:B$47,'ARX IDs'!C$3:C$47,"")</f>
        <v>45</v>
      </c>
      <c r="Q212" s="67">
        <v>40</v>
      </c>
      <c r="R212" s="67">
        <v>1</v>
      </c>
      <c r="S212" s="84">
        <f t="shared" si="36"/>
        <v>4001</v>
      </c>
      <c r="T212" s="80">
        <v>2</v>
      </c>
      <c r="U212" s="84">
        <f t="shared" si="37"/>
        <v>4002</v>
      </c>
      <c r="V212" s="67">
        <f>IF(ISBLANK(X212), "", _xlfn.XLOOKUP(X212,'SNAP2 IDs'!C$3:C$15,'SNAP2 IDs'!B$3:B$15,""))</f>
        <v>2</v>
      </c>
      <c r="W212" s="67">
        <f>_xlfn.XLOOKUP($V212, 'SNAP2 IDs'!$B$3:$B$15,'SNAP2 IDs'!D$3:D$15, "Lookup err")</f>
        <v>2</v>
      </c>
      <c r="X212" s="67">
        <v>10</v>
      </c>
      <c r="Y212" s="67" t="str">
        <f>_xlfn.XLOOKUP($V212, 'SNAP2 IDs'!$B$3:$B$15,'SNAP2 IDs'!E$3:E$15, "Lookup err")</f>
        <v>00:00:41:1e:e4:75</v>
      </c>
      <c r="Z212" s="67" t="str">
        <f>_xlfn.XLOOKUP($V212, 'SNAP2 IDs'!$B$3:$B$15,'SNAP2 IDs'!F$3:F$15, "Lookup err")</f>
        <v>snap10.sas.pvt</v>
      </c>
      <c r="AA212" s="67">
        <v>0</v>
      </c>
      <c r="AB212" s="67">
        <v>22</v>
      </c>
      <c r="AC212" s="67">
        <v>23</v>
      </c>
      <c r="AD212" s="67">
        <f t="shared" si="38"/>
        <v>20</v>
      </c>
      <c r="AE212" s="67">
        <f t="shared" si="39"/>
        <v>21</v>
      </c>
      <c r="AF212" s="67">
        <f t="shared" si="40"/>
        <v>298</v>
      </c>
      <c r="AG212" s="76" t="s">
        <v>343</v>
      </c>
    </row>
    <row r="213" spans="1:33" s="45" customFormat="1" ht="15.95" customHeight="1">
      <c r="A213" s="90"/>
      <c r="B213" s="87" t="s">
        <v>672</v>
      </c>
      <c r="C213" s="74" t="s">
        <v>71</v>
      </c>
      <c r="D213" s="74">
        <v>37.23980315</v>
      </c>
      <c r="E213" s="74">
        <v>-118.28222262</v>
      </c>
      <c r="F213" s="74">
        <v>1183.3599999999999</v>
      </c>
      <c r="G213" s="75">
        <v>-49.33</v>
      </c>
      <c r="H213" s="75">
        <v>2.87</v>
      </c>
      <c r="I213" s="85" t="s">
        <v>72</v>
      </c>
      <c r="J213" s="85" t="s">
        <v>72</v>
      </c>
      <c r="K213" s="99" t="s">
        <v>673</v>
      </c>
      <c r="L213" s="99" t="s">
        <v>674</v>
      </c>
      <c r="M213" s="85" t="s">
        <v>75</v>
      </c>
      <c r="N213" s="85" t="s">
        <v>75</v>
      </c>
      <c r="O213" s="67">
        <v>40</v>
      </c>
      <c r="P213" s="67">
        <f>_xlfn.XLOOKUP(O213,'ARX IDs'!B$3:B$47,'ARX IDs'!C$3:C$47,"")</f>
        <v>45</v>
      </c>
      <c r="Q213" s="67">
        <v>40</v>
      </c>
      <c r="R213" s="67">
        <v>3</v>
      </c>
      <c r="S213" s="84">
        <f t="shared" si="36"/>
        <v>4003</v>
      </c>
      <c r="T213" s="80">
        <v>4</v>
      </c>
      <c r="U213" s="84">
        <f t="shared" si="37"/>
        <v>4004</v>
      </c>
      <c r="V213" s="67">
        <f>IF(ISBLANK(X213), "", _xlfn.XLOOKUP(X213,'SNAP2 IDs'!C$3:C$15,'SNAP2 IDs'!B$3:B$15,""))</f>
        <v>2</v>
      </c>
      <c r="W213" s="67">
        <f>_xlfn.XLOOKUP($V213, 'SNAP2 IDs'!$B$3:$B$15,'SNAP2 IDs'!D$3:D$15, "Lookup err")</f>
        <v>2</v>
      </c>
      <c r="X213" s="67">
        <v>10</v>
      </c>
      <c r="Y213" s="67" t="str">
        <f>_xlfn.XLOOKUP($V213, 'SNAP2 IDs'!$B$3:$B$15,'SNAP2 IDs'!E$3:E$15, "Lookup err")</f>
        <v>00:00:41:1e:e4:75</v>
      </c>
      <c r="Z213" s="67" t="str">
        <f>_xlfn.XLOOKUP($V213, 'SNAP2 IDs'!$B$3:$B$15,'SNAP2 IDs'!F$3:F$15, "Lookup err")</f>
        <v>snap10.sas.pvt</v>
      </c>
      <c r="AA213" s="67">
        <v>0</v>
      </c>
      <c r="AB213" s="67">
        <v>24</v>
      </c>
      <c r="AC213" s="67">
        <v>25</v>
      </c>
      <c r="AD213" s="67">
        <f t="shared" si="38"/>
        <v>26</v>
      </c>
      <c r="AE213" s="67">
        <f t="shared" si="39"/>
        <v>27</v>
      </c>
      <c r="AF213" s="67">
        <f t="shared" si="40"/>
        <v>301</v>
      </c>
      <c r="AG213" s="76" t="s">
        <v>343</v>
      </c>
    </row>
    <row r="214" spans="1:33" s="45" customFormat="1" ht="15.95" customHeight="1">
      <c r="A214" s="90"/>
      <c r="B214" s="87" t="s">
        <v>675</v>
      </c>
      <c r="C214" s="74" t="s">
        <v>71</v>
      </c>
      <c r="D214" s="74">
        <v>37.239756380000003</v>
      </c>
      <c r="E214" s="74">
        <v>-118.28218373999999</v>
      </c>
      <c r="F214" s="74">
        <v>1183.3</v>
      </c>
      <c r="G214" s="75">
        <v>-45.88</v>
      </c>
      <c r="H214" s="75">
        <v>-2.3199999999999998</v>
      </c>
      <c r="I214" s="85" t="s">
        <v>72</v>
      </c>
      <c r="J214" s="85" t="s">
        <v>72</v>
      </c>
      <c r="K214" s="99" t="s">
        <v>676</v>
      </c>
      <c r="L214" s="99" t="s">
        <v>677</v>
      </c>
      <c r="M214" s="85" t="s">
        <v>75</v>
      </c>
      <c r="N214" s="85" t="s">
        <v>75</v>
      </c>
      <c r="O214" s="67">
        <v>40</v>
      </c>
      <c r="P214" s="67">
        <f>_xlfn.XLOOKUP(O214,'ARX IDs'!B$3:B$47,'ARX IDs'!C$3:C$47,"")</f>
        <v>45</v>
      </c>
      <c r="Q214" s="67">
        <v>40</v>
      </c>
      <c r="R214" s="67">
        <v>5</v>
      </c>
      <c r="S214" s="84">
        <f t="shared" si="36"/>
        <v>4005</v>
      </c>
      <c r="T214" s="80">
        <v>6</v>
      </c>
      <c r="U214" s="84">
        <f t="shared" si="37"/>
        <v>4006</v>
      </c>
      <c r="V214" s="67">
        <f>IF(ISBLANK(X214), "", _xlfn.XLOOKUP(X214,'SNAP2 IDs'!C$3:C$15,'SNAP2 IDs'!B$3:B$15,""))</f>
        <v>2</v>
      </c>
      <c r="W214" s="67">
        <f>_xlfn.XLOOKUP($V214, 'SNAP2 IDs'!$B$3:$B$15,'SNAP2 IDs'!D$3:D$15, "Lookup err")</f>
        <v>2</v>
      </c>
      <c r="X214" s="67">
        <v>10</v>
      </c>
      <c r="Y214" s="67" t="str">
        <f>_xlfn.XLOOKUP($V214, 'SNAP2 IDs'!$B$3:$B$15,'SNAP2 IDs'!E$3:E$15, "Lookup err")</f>
        <v>00:00:41:1e:e4:75</v>
      </c>
      <c r="Z214" s="67" t="str">
        <f>_xlfn.XLOOKUP($V214, 'SNAP2 IDs'!$B$3:$B$15,'SNAP2 IDs'!F$3:F$15, "Lookup err")</f>
        <v>snap10.sas.pvt</v>
      </c>
      <c r="AA214" s="67">
        <v>0</v>
      </c>
      <c r="AB214" s="67">
        <v>26</v>
      </c>
      <c r="AC214" s="67">
        <v>27</v>
      </c>
      <c r="AD214" s="67">
        <f t="shared" si="38"/>
        <v>24</v>
      </c>
      <c r="AE214" s="67">
        <f t="shared" si="39"/>
        <v>25</v>
      </c>
      <c r="AF214" s="67">
        <f t="shared" si="40"/>
        <v>300</v>
      </c>
      <c r="AG214" s="76" t="s">
        <v>343</v>
      </c>
    </row>
    <row r="215" spans="1:33" s="45" customFormat="1" ht="15.95" customHeight="1">
      <c r="A215" s="90"/>
      <c r="B215" s="87" t="s">
        <v>678</v>
      </c>
      <c r="C215" s="74" t="s">
        <v>71</v>
      </c>
      <c r="D215" s="74">
        <v>37.23966566</v>
      </c>
      <c r="E215" s="74">
        <v>-118.28220099000001</v>
      </c>
      <c r="F215" s="74">
        <v>1183.0899999999999</v>
      </c>
      <c r="G215" s="75">
        <v>-47.41</v>
      </c>
      <c r="H215" s="75">
        <v>-12.39</v>
      </c>
      <c r="I215" s="85" t="s">
        <v>72</v>
      </c>
      <c r="J215" s="85" t="s">
        <v>72</v>
      </c>
      <c r="K215" s="99" t="s">
        <v>679</v>
      </c>
      <c r="L215" s="99" t="s">
        <v>680</v>
      </c>
      <c r="M215" s="85" t="s">
        <v>75</v>
      </c>
      <c r="N215" s="85" t="s">
        <v>75</v>
      </c>
      <c r="O215" s="67">
        <v>42</v>
      </c>
      <c r="P215" s="67">
        <f>_xlfn.XLOOKUP(O215,'ARX IDs'!B$3:B$47,'ARX IDs'!C$3:C$47,"")</f>
        <v>47</v>
      </c>
      <c r="Q215" s="67">
        <v>42</v>
      </c>
      <c r="R215" s="67">
        <v>13</v>
      </c>
      <c r="S215" s="84">
        <f t="shared" si="36"/>
        <v>4213</v>
      </c>
      <c r="T215" s="80">
        <v>14</v>
      </c>
      <c r="U215" s="84">
        <f t="shared" si="37"/>
        <v>4214</v>
      </c>
      <c r="V215" s="67">
        <f>IF(ISBLANK(X215), "", _xlfn.XLOOKUP(X215,'SNAP2 IDs'!C$3:C$15,'SNAP2 IDs'!B$3:B$15,""))</f>
        <v>4</v>
      </c>
      <c r="W215" s="67">
        <f>_xlfn.XLOOKUP($V215, 'SNAP2 IDs'!$B$3:$B$15,'SNAP2 IDs'!D$3:D$15, "Lookup err")</f>
        <v>2</v>
      </c>
      <c r="X215" s="67">
        <v>11</v>
      </c>
      <c r="Y215" s="67" t="str">
        <f>_xlfn.XLOOKUP($V215, 'SNAP2 IDs'!$B$3:$B$15,'SNAP2 IDs'!E$3:E$15, "Lookup err")</f>
        <v>00:00:b3:fc:e4:6f</v>
      </c>
      <c r="Z215" s="67" t="str">
        <f>_xlfn.XLOOKUP($V215, 'SNAP2 IDs'!$B$3:$B$15,'SNAP2 IDs'!F$3:F$15, "Lookup err")</f>
        <v>snap11.sas.pvt</v>
      </c>
      <c r="AA215" s="67">
        <v>0</v>
      </c>
      <c r="AB215" s="67">
        <v>12</v>
      </c>
      <c r="AC215" s="67">
        <v>13</v>
      </c>
      <c r="AD215" s="67">
        <f t="shared" si="38"/>
        <v>14</v>
      </c>
      <c r="AE215" s="67">
        <f t="shared" si="39"/>
        <v>15</v>
      </c>
      <c r="AF215" s="67">
        <f t="shared" si="40"/>
        <v>327</v>
      </c>
      <c r="AG215" s="76" t="s">
        <v>343</v>
      </c>
    </row>
    <row r="216" spans="1:33" s="45" customFormat="1" ht="15.95" customHeight="1">
      <c r="A216" s="90"/>
      <c r="B216" s="87" t="s">
        <v>681</v>
      </c>
      <c r="C216" s="74" t="s">
        <v>71</v>
      </c>
      <c r="D216" s="74">
        <v>37.239611349999997</v>
      </c>
      <c r="E216" s="74">
        <v>-118.28213313000001</v>
      </c>
      <c r="F216" s="74">
        <v>1183.0999999999999</v>
      </c>
      <c r="G216" s="75">
        <v>-41.39</v>
      </c>
      <c r="H216" s="75">
        <v>-18.41</v>
      </c>
      <c r="I216" s="85" t="s">
        <v>72</v>
      </c>
      <c r="J216" s="85" t="s">
        <v>72</v>
      </c>
      <c r="K216" s="99" t="s">
        <v>682</v>
      </c>
      <c r="L216" s="99" t="s">
        <v>683</v>
      </c>
      <c r="M216" s="85" t="s">
        <v>75</v>
      </c>
      <c r="N216" s="85" t="s">
        <v>75</v>
      </c>
      <c r="O216" s="67">
        <v>42</v>
      </c>
      <c r="P216" s="67">
        <f>_xlfn.XLOOKUP(O216,'ARX IDs'!B$3:B$47,'ARX IDs'!C$3:C$47,"")</f>
        <v>47</v>
      </c>
      <c r="Q216" s="67">
        <v>42</v>
      </c>
      <c r="R216" s="67">
        <v>15</v>
      </c>
      <c r="S216" s="84">
        <f t="shared" si="36"/>
        <v>4215</v>
      </c>
      <c r="T216" s="80">
        <v>16</v>
      </c>
      <c r="U216" s="84">
        <f t="shared" si="37"/>
        <v>4216</v>
      </c>
      <c r="V216" s="67">
        <f>IF(ISBLANK(X216), "", _xlfn.XLOOKUP(X216,'SNAP2 IDs'!C$3:C$15,'SNAP2 IDs'!B$3:B$15,""))</f>
        <v>4</v>
      </c>
      <c r="W216" s="67">
        <f>_xlfn.XLOOKUP($V216, 'SNAP2 IDs'!$B$3:$B$15,'SNAP2 IDs'!D$3:D$15, "Lookup err")</f>
        <v>2</v>
      </c>
      <c r="X216" s="67">
        <v>11</v>
      </c>
      <c r="Y216" s="67" t="str">
        <f>_xlfn.XLOOKUP($V216, 'SNAP2 IDs'!$B$3:$B$15,'SNAP2 IDs'!E$3:E$15, "Lookup err")</f>
        <v>00:00:b3:fc:e4:6f</v>
      </c>
      <c r="Z216" s="67" t="str">
        <f>_xlfn.XLOOKUP($V216, 'SNAP2 IDs'!$B$3:$B$15,'SNAP2 IDs'!F$3:F$15, "Lookup err")</f>
        <v>snap11.sas.pvt</v>
      </c>
      <c r="AA216" s="67">
        <v>0</v>
      </c>
      <c r="AB216" s="67">
        <v>14</v>
      </c>
      <c r="AC216" s="67">
        <v>15</v>
      </c>
      <c r="AD216" s="67">
        <f t="shared" si="38"/>
        <v>12</v>
      </c>
      <c r="AE216" s="67">
        <f t="shared" si="39"/>
        <v>13</v>
      </c>
      <c r="AF216" s="67">
        <f t="shared" si="40"/>
        <v>326</v>
      </c>
      <c r="AG216" s="76" t="s">
        <v>343</v>
      </c>
    </row>
    <row r="217" spans="1:33" s="45" customFormat="1" ht="15.95" customHeight="1">
      <c r="A217" s="90"/>
      <c r="B217" s="87" t="s">
        <v>684</v>
      </c>
      <c r="C217" s="74" t="s">
        <v>71</v>
      </c>
      <c r="D217" s="74">
        <v>37.239601120000003</v>
      </c>
      <c r="E217" s="74">
        <v>-118.28232615</v>
      </c>
      <c r="F217" s="74">
        <v>1182.98</v>
      </c>
      <c r="G217" s="75">
        <v>-58.51</v>
      </c>
      <c r="H217" s="75">
        <v>-19.55</v>
      </c>
      <c r="I217" s="85" t="s">
        <v>72</v>
      </c>
      <c r="J217" s="85" t="s">
        <v>72</v>
      </c>
      <c r="K217" s="99" t="s">
        <v>342</v>
      </c>
      <c r="L217" s="99" t="s">
        <v>685</v>
      </c>
      <c r="M217" s="85" t="s">
        <v>75</v>
      </c>
      <c r="N217" s="85" t="s">
        <v>75</v>
      </c>
      <c r="O217" s="67">
        <v>43</v>
      </c>
      <c r="P217" s="67">
        <f>_xlfn.XLOOKUP(O217,'ARX IDs'!B$3:B$47,'ARX IDs'!C$3:C$47,"")</f>
        <v>48</v>
      </c>
      <c r="Q217" s="67">
        <v>43</v>
      </c>
      <c r="R217" s="67">
        <v>1</v>
      </c>
      <c r="S217" s="84">
        <f t="shared" si="36"/>
        <v>4301</v>
      </c>
      <c r="T217" s="80">
        <v>2</v>
      </c>
      <c r="U217" s="84">
        <f t="shared" si="37"/>
        <v>4302</v>
      </c>
      <c r="V217" s="67">
        <f>IF(ISBLANK(X217), "", _xlfn.XLOOKUP(X217,'SNAP2 IDs'!C$3:C$15,'SNAP2 IDs'!B$3:B$15,""))</f>
        <v>4</v>
      </c>
      <c r="W217" s="67">
        <f>_xlfn.XLOOKUP($V217, 'SNAP2 IDs'!$B$3:$B$15,'SNAP2 IDs'!D$3:D$15, "Lookup err")</f>
        <v>2</v>
      </c>
      <c r="X217" s="67">
        <v>11</v>
      </c>
      <c r="Y217" s="67" t="str">
        <f>_xlfn.XLOOKUP($V217, 'SNAP2 IDs'!$B$3:$B$15,'SNAP2 IDs'!E$3:E$15, "Lookup err")</f>
        <v>00:00:b3:fc:e4:6f</v>
      </c>
      <c r="Z217" s="67" t="str">
        <f>_xlfn.XLOOKUP($V217, 'SNAP2 IDs'!$B$3:$B$15,'SNAP2 IDs'!F$3:F$15, "Lookup err")</f>
        <v>snap11.sas.pvt</v>
      </c>
      <c r="AA217" s="67">
        <v>0</v>
      </c>
      <c r="AB217" s="67">
        <v>16</v>
      </c>
      <c r="AC217" s="67">
        <v>17</v>
      </c>
      <c r="AD217" s="67">
        <f t="shared" si="38"/>
        <v>18</v>
      </c>
      <c r="AE217" s="67">
        <f t="shared" si="39"/>
        <v>19</v>
      </c>
      <c r="AF217" s="67">
        <f t="shared" si="40"/>
        <v>329</v>
      </c>
      <c r="AG217" s="76" t="s">
        <v>686</v>
      </c>
    </row>
    <row r="218" spans="1:33" s="45" customFormat="1" ht="15.95" customHeight="1">
      <c r="A218" s="90"/>
      <c r="B218" s="87" t="s">
        <v>687</v>
      </c>
      <c r="C218" s="74" t="s">
        <v>71</v>
      </c>
      <c r="D218" s="74">
        <v>37.239557089999998</v>
      </c>
      <c r="E218" s="74">
        <v>-118.28224926999999</v>
      </c>
      <c r="F218" s="74">
        <v>1182.99</v>
      </c>
      <c r="G218" s="75">
        <v>-51.69</v>
      </c>
      <c r="H218" s="75">
        <v>-24.44</v>
      </c>
      <c r="I218" s="85" t="s">
        <v>72</v>
      </c>
      <c r="J218" s="85" t="s">
        <v>72</v>
      </c>
      <c r="K218" s="99" t="s">
        <v>688</v>
      </c>
      <c r="L218" s="99" t="s">
        <v>689</v>
      </c>
      <c r="M218" s="85" t="s">
        <v>75</v>
      </c>
      <c r="N218" s="85" t="s">
        <v>75</v>
      </c>
      <c r="O218" s="67">
        <v>43</v>
      </c>
      <c r="P218" s="67">
        <f>_xlfn.XLOOKUP(O218,'ARX IDs'!B$3:B$47,'ARX IDs'!C$3:C$47,"")</f>
        <v>48</v>
      </c>
      <c r="Q218" s="67">
        <v>43</v>
      </c>
      <c r="R218" s="67">
        <v>3</v>
      </c>
      <c r="S218" s="84">
        <f t="shared" si="36"/>
        <v>4303</v>
      </c>
      <c r="T218" s="80">
        <v>4</v>
      </c>
      <c r="U218" s="84">
        <f t="shared" si="37"/>
        <v>4304</v>
      </c>
      <c r="V218" s="67">
        <f>IF(ISBLANK(X218), "", _xlfn.XLOOKUP(X218,'SNAP2 IDs'!C$3:C$15,'SNAP2 IDs'!B$3:B$15,""))</f>
        <v>4</v>
      </c>
      <c r="W218" s="67">
        <f>_xlfn.XLOOKUP($V218, 'SNAP2 IDs'!$B$3:$B$15,'SNAP2 IDs'!D$3:D$15, "Lookup err")</f>
        <v>2</v>
      </c>
      <c r="X218" s="67">
        <v>11</v>
      </c>
      <c r="Y218" s="67" t="str">
        <f>_xlfn.XLOOKUP($V218, 'SNAP2 IDs'!$B$3:$B$15,'SNAP2 IDs'!E$3:E$15, "Lookup err")</f>
        <v>00:00:b3:fc:e4:6f</v>
      </c>
      <c r="Z218" s="67" t="str">
        <f>_xlfn.XLOOKUP($V218, 'SNAP2 IDs'!$B$3:$B$15,'SNAP2 IDs'!F$3:F$15, "Lookup err")</f>
        <v>snap11.sas.pvt</v>
      </c>
      <c r="AA218" s="67">
        <v>0</v>
      </c>
      <c r="AB218" s="67">
        <v>18</v>
      </c>
      <c r="AC218" s="67">
        <v>19</v>
      </c>
      <c r="AD218" s="67">
        <f t="shared" si="38"/>
        <v>16</v>
      </c>
      <c r="AE218" s="67">
        <f t="shared" si="39"/>
        <v>17</v>
      </c>
      <c r="AF218" s="67">
        <f t="shared" si="40"/>
        <v>328</v>
      </c>
      <c r="AG218" s="76" t="s">
        <v>686</v>
      </c>
    </row>
    <row r="219" spans="1:33" s="45" customFormat="1" ht="15.95" customHeight="1">
      <c r="A219" s="90"/>
      <c r="B219" s="87" t="s">
        <v>690</v>
      </c>
      <c r="C219" s="74" t="s">
        <v>71</v>
      </c>
      <c r="D219" s="74">
        <v>37.23955076</v>
      </c>
      <c r="E219" s="74">
        <v>-118.28211416000001</v>
      </c>
      <c r="F219" s="74">
        <v>1183.07</v>
      </c>
      <c r="G219" s="75">
        <v>-39.700000000000003</v>
      </c>
      <c r="H219" s="75">
        <v>-25.14</v>
      </c>
      <c r="I219" s="85" t="s">
        <v>72</v>
      </c>
      <c r="J219" s="85" t="s">
        <v>72</v>
      </c>
      <c r="K219" s="99" t="s">
        <v>691</v>
      </c>
      <c r="L219" s="99" t="s">
        <v>379</v>
      </c>
      <c r="M219" s="85" t="s">
        <v>75</v>
      </c>
      <c r="N219" s="85" t="s">
        <v>75</v>
      </c>
      <c r="O219" s="67">
        <v>43</v>
      </c>
      <c r="P219" s="67">
        <f>_xlfn.XLOOKUP(O219,'ARX IDs'!B$3:B$47,'ARX IDs'!C$3:C$47,"")</f>
        <v>48</v>
      </c>
      <c r="Q219" s="67">
        <v>43</v>
      </c>
      <c r="R219" s="67">
        <v>5</v>
      </c>
      <c r="S219" s="84">
        <f t="shared" si="36"/>
        <v>4305</v>
      </c>
      <c r="T219" s="80">
        <v>6</v>
      </c>
      <c r="U219" s="84">
        <f t="shared" si="37"/>
        <v>4306</v>
      </c>
      <c r="V219" s="67">
        <f>IF(ISBLANK(X219), "", _xlfn.XLOOKUP(X219,'SNAP2 IDs'!C$3:C$15,'SNAP2 IDs'!B$3:B$15,""))</f>
        <v>4</v>
      </c>
      <c r="W219" s="67">
        <f>_xlfn.XLOOKUP($V219, 'SNAP2 IDs'!$B$3:$B$15,'SNAP2 IDs'!D$3:D$15, "Lookup err")</f>
        <v>2</v>
      </c>
      <c r="X219" s="67">
        <v>11</v>
      </c>
      <c r="Y219" s="67" t="str">
        <f>_xlfn.XLOOKUP($V219, 'SNAP2 IDs'!$B$3:$B$15,'SNAP2 IDs'!E$3:E$15, "Lookup err")</f>
        <v>00:00:b3:fc:e4:6f</v>
      </c>
      <c r="Z219" s="67" t="str">
        <f>_xlfn.XLOOKUP($V219, 'SNAP2 IDs'!$B$3:$B$15,'SNAP2 IDs'!F$3:F$15, "Lookup err")</f>
        <v>snap11.sas.pvt</v>
      </c>
      <c r="AA219" s="67">
        <v>0</v>
      </c>
      <c r="AB219" s="67">
        <v>20</v>
      </c>
      <c r="AC219" s="67">
        <v>21</v>
      </c>
      <c r="AD219" s="67">
        <f t="shared" si="38"/>
        <v>22</v>
      </c>
      <c r="AE219" s="67">
        <f t="shared" si="39"/>
        <v>23</v>
      </c>
      <c r="AF219" s="67">
        <f t="shared" si="40"/>
        <v>331</v>
      </c>
      <c r="AG219" s="76" t="s">
        <v>686</v>
      </c>
    </row>
    <row r="220" spans="1:33" s="45" customFormat="1" ht="15.95" customHeight="1">
      <c r="A220" s="90"/>
      <c r="B220" s="87" t="s">
        <v>692</v>
      </c>
      <c r="C220" s="74" t="s">
        <v>71</v>
      </c>
      <c r="D220" s="74">
        <v>37.239450650000002</v>
      </c>
      <c r="E220" s="74">
        <v>-118.28217394000001</v>
      </c>
      <c r="F220" s="74">
        <v>1182.8699999999999</v>
      </c>
      <c r="G220" s="75">
        <v>-45.01</v>
      </c>
      <c r="H220" s="75">
        <v>-36.25</v>
      </c>
      <c r="I220" s="86" t="s">
        <v>193</v>
      </c>
      <c r="J220" s="86" t="s">
        <v>193</v>
      </c>
      <c r="K220" s="99"/>
      <c r="L220" s="99"/>
      <c r="M220" s="85" t="s">
        <v>75</v>
      </c>
      <c r="N220" s="86" t="s">
        <v>326</v>
      </c>
      <c r="O220" s="67"/>
      <c r="P220" s="67" t="str">
        <f>_xlfn.XLOOKUP(O220,'ARX IDs'!B$3:B$47,'ARX IDs'!C$3:C$47,"")</f>
        <v/>
      </c>
      <c r="Q220" s="67"/>
      <c r="R220" s="67"/>
      <c r="S220" s="84">
        <f t="shared" si="36"/>
        <v>0</v>
      </c>
      <c r="T220" s="82"/>
      <c r="U220" s="84">
        <f t="shared" si="37"/>
        <v>0</v>
      </c>
      <c r="V220" s="67" t="str">
        <f>IF(ISBLANK(X220), "", _xlfn.XLOOKUP(X220,'SNAP2 IDs'!C$3:C$15,'SNAP2 IDs'!B$3:B$15,""))</f>
        <v/>
      </c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76"/>
    </row>
    <row r="221" spans="1:33" s="45" customFormat="1" ht="15.95" customHeight="1">
      <c r="A221" s="90"/>
      <c r="B221" s="87" t="s">
        <v>693</v>
      </c>
      <c r="C221" s="74" t="s">
        <v>71</v>
      </c>
      <c r="D221" s="74">
        <v>37.239426010000003</v>
      </c>
      <c r="E221" s="74">
        <v>-118.28222563999999</v>
      </c>
      <c r="F221" s="74">
        <v>1182.81</v>
      </c>
      <c r="G221" s="75">
        <v>-49.6</v>
      </c>
      <c r="H221" s="75">
        <v>-38.979999999999997</v>
      </c>
      <c r="I221" s="85" t="s">
        <v>72</v>
      </c>
      <c r="J221" s="85" t="s">
        <v>72</v>
      </c>
      <c r="K221" s="99" t="s">
        <v>368</v>
      </c>
      <c r="L221" s="99" t="s">
        <v>694</v>
      </c>
      <c r="M221" s="85" t="s">
        <v>75</v>
      </c>
      <c r="N221" s="85" t="s">
        <v>75</v>
      </c>
      <c r="O221" s="67">
        <v>43</v>
      </c>
      <c r="P221" s="67">
        <f>_xlfn.XLOOKUP(O221,'ARX IDs'!B$3:B$47,'ARX IDs'!C$3:C$47,"")</f>
        <v>48</v>
      </c>
      <c r="Q221" s="67">
        <v>43</v>
      </c>
      <c r="R221" s="67">
        <v>9</v>
      </c>
      <c r="S221" s="84">
        <f t="shared" si="36"/>
        <v>4309</v>
      </c>
      <c r="T221" s="80">
        <v>10</v>
      </c>
      <c r="U221" s="84">
        <f t="shared" si="37"/>
        <v>4310</v>
      </c>
      <c r="V221" s="67">
        <f>IF(ISBLANK(X221), "", _xlfn.XLOOKUP(X221,'SNAP2 IDs'!C$3:C$15,'SNAP2 IDs'!B$3:B$15,""))</f>
        <v>4</v>
      </c>
      <c r="W221" s="67">
        <f>_xlfn.XLOOKUP($V221, 'SNAP2 IDs'!$B$3:$B$15,'SNAP2 IDs'!D$3:D$15, "Lookup err")</f>
        <v>2</v>
      </c>
      <c r="X221" s="67">
        <v>11</v>
      </c>
      <c r="Y221" s="67" t="str">
        <f>_xlfn.XLOOKUP($V221, 'SNAP2 IDs'!$B$3:$B$15,'SNAP2 IDs'!E$3:E$15, "Lookup err")</f>
        <v>00:00:b3:fc:e4:6f</v>
      </c>
      <c r="Z221" s="67" t="str">
        <f>_xlfn.XLOOKUP($V221, 'SNAP2 IDs'!$B$3:$B$15,'SNAP2 IDs'!F$3:F$15, "Lookup err")</f>
        <v>snap11.sas.pvt</v>
      </c>
      <c r="AA221" s="67">
        <v>0</v>
      </c>
      <c r="AB221" s="67">
        <v>24</v>
      </c>
      <c r="AC221" s="67">
        <v>25</v>
      </c>
      <c r="AD221" s="67">
        <f>_xlfn.BITXOR(AB221,2) + 32*AA221</f>
        <v>26</v>
      </c>
      <c r="AE221" s="67">
        <f>_xlfn.BITXOR(AC221,2) + 32*AA221</f>
        <v>27</v>
      </c>
      <c r="AF221" s="67">
        <f>32*(X221-1) + (AD221/2)</f>
        <v>333</v>
      </c>
      <c r="AG221" s="76" t="s">
        <v>686</v>
      </c>
    </row>
    <row r="222" spans="1:33" s="45" customFormat="1" ht="15.95" customHeight="1">
      <c r="A222" s="90"/>
      <c r="B222" s="87" t="s">
        <v>695</v>
      </c>
      <c r="C222" s="74" t="s">
        <v>71</v>
      </c>
      <c r="D222" s="74">
        <v>37.23939859</v>
      </c>
      <c r="E222" s="74">
        <v>-118.28210627999999</v>
      </c>
      <c r="F222" s="74">
        <v>1182.92</v>
      </c>
      <c r="G222" s="75">
        <v>-39</v>
      </c>
      <c r="H222" s="75">
        <v>-42.03</v>
      </c>
      <c r="I222" s="85" t="s">
        <v>72</v>
      </c>
      <c r="J222" s="85" t="s">
        <v>72</v>
      </c>
      <c r="K222" s="99" t="s">
        <v>696</v>
      </c>
      <c r="L222" s="99" t="s">
        <v>697</v>
      </c>
      <c r="M222" s="85" t="s">
        <v>75</v>
      </c>
      <c r="N222" s="85" t="s">
        <v>75</v>
      </c>
      <c r="O222" s="67">
        <v>43</v>
      </c>
      <c r="P222" s="67">
        <f>_xlfn.XLOOKUP(O222,'ARX IDs'!B$3:B$47,'ARX IDs'!C$3:C$47,"")</f>
        <v>48</v>
      </c>
      <c r="Q222" s="67">
        <v>43</v>
      </c>
      <c r="R222" s="67">
        <v>11</v>
      </c>
      <c r="S222" s="84">
        <f t="shared" si="36"/>
        <v>4311</v>
      </c>
      <c r="T222" s="80">
        <v>12</v>
      </c>
      <c r="U222" s="84">
        <f t="shared" si="37"/>
        <v>4312</v>
      </c>
      <c r="V222" s="67">
        <f>IF(ISBLANK(X222), "", _xlfn.XLOOKUP(X222,'SNAP2 IDs'!C$3:C$15,'SNAP2 IDs'!B$3:B$15,""))</f>
        <v>4</v>
      </c>
      <c r="W222" s="67">
        <f>_xlfn.XLOOKUP($V222, 'SNAP2 IDs'!$B$3:$B$15,'SNAP2 IDs'!D$3:D$15, "Lookup err")</f>
        <v>2</v>
      </c>
      <c r="X222" s="67">
        <v>11</v>
      </c>
      <c r="Y222" s="67" t="str">
        <f>_xlfn.XLOOKUP($V222, 'SNAP2 IDs'!$B$3:$B$15,'SNAP2 IDs'!E$3:E$15, "Lookup err")</f>
        <v>00:00:b3:fc:e4:6f</v>
      </c>
      <c r="Z222" s="67" t="str">
        <f>_xlfn.XLOOKUP($V222, 'SNAP2 IDs'!$B$3:$B$15,'SNAP2 IDs'!F$3:F$15, "Lookup err")</f>
        <v>snap11.sas.pvt</v>
      </c>
      <c r="AA222" s="67">
        <v>0</v>
      </c>
      <c r="AB222" s="67">
        <v>26</v>
      </c>
      <c r="AC222" s="67">
        <v>27</v>
      </c>
      <c r="AD222" s="67">
        <f>_xlfn.BITXOR(AB222,2) + 32*AA222</f>
        <v>24</v>
      </c>
      <c r="AE222" s="67">
        <f>_xlfn.BITXOR(AC222,2) + 32*AA222</f>
        <v>25</v>
      </c>
      <c r="AF222" s="67">
        <f>32*(X222-1) + (AD222/2)</f>
        <v>332</v>
      </c>
      <c r="AG222" s="76" t="s">
        <v>686</v>
      </c>
    </row>
    <row r="223" spans="1:33" s="45" customFormat="1" ht="15.95" customHeight="1">
      <c r="A223" s="90"/>
      <c r="B223" s="87" t="s">
        <v>698</v>
      </c>
      <c r="C223" s="74" t="s">
        <v>71</v>
      </c>
      <c r="D223" s="74">
        <v>37.239387979999997</v>
      </c>
      <c r="E223" s="74">
        <v>-118.2823083</v>
      </c>
      <c r="F223" s="74">
        <v>1182.8599999999999</v>
      </c>
      <c r="G223" s="75">
        <v>-56.93</v>
      </c>
      <c r="H223" s="75">
        <v>-43.2</v>
      </c>
      <c r="I223" s="85" t="s">
        <v>72</v>
      </c>
      <c r="J223" s="85" t="s">
        <v>72</v>
      </c>
      <c r="K223" s="99" t="s">
        <v>699</v>
      </c>
      <c r="L223" s="99" t="s">
        <v>700</v>
      </c>
      <c r="M223" s="85" t="s">
        <v>75</v>
      </c>
      <c r="N223" s="85" t="s">
        <v>75</v>
      </c>
      <c r="O223" s="67">
        <v>43</v>
      </c>
      <c r="P223" s="67">
        <f>_xlfn.XLOOKUP(O223,'ARX IDs'!B$3:B$47,'ARX IDs'!C$3:C$47,"")</f>
        <v>48</v>
      </c>
      <c r="Q223" s="67">
        <v>43</v>
      </c>
      <c r="R223" s="67">
        <v>13</v>
      </c>
      <c r="S223" s="84">
        <f t="shared" si="36"/>
        <v>4313</v>
      </c>
      <c r="T223" s="80">
        <v>14</v>
      </c>
      <c r="U223" s="84">
        <f t="shared" si="37"/>
        <v>4314</v>
      </c>
      <c r="V223" s="67">
        <f>IF(ISBLANK(X223), "", _xlfn.XLOOKUP(X223,'SNAP2 IDs'!C$3:C$15,'SNAP2 IDs'!B$3:B$15,""))</f>
        <v>4</v>
      </c>
      <c r="W223" s="67">
        <f>_xlfn.XLOOKUP($V223, 'SNAP2 IDs'!$B$3:$B$15,'SNAP2 IDs'!D$3:D$15, "Lookup err")</f>
        <v>2</v>
      </c>
      <c r="X223" s="67">
        <v>11</v>
      </c>
      <c r="Y223" s="67" t="str">
        <f>_xlfn.XLOOKUP($V223, 'SNAP2 IDs'!$B$3:$B$15,'SNAP2 IDs'!E$3:E$15, "Lookup err")</f>
        <v>00:00:b3:fc:e4:6f</v>
      </c>
      <c r="Z223" s="67" t="str">
        <f>_xlfn.XLOOKUP($V223, 'SNAP2 IDs'!$B$3:$B$15,'SNAP2 IDs'!F$3:F$15, "Lookup err")</f>
        <v>snap11.sas.pvt</v>
      </c>
      <c r="AA223" s="67">
        <v>0</v>
      </c>
      <c r="AB223" s="67">
        <v>28</v>
      </c>
      <c r="AC223" s="67">
        <v>29</v>
      </c>
      <c r="AD223" s="67">
        <f>_xlfn.BITXOR(AB223,2) + 32*AA223</f>
        <v>30</v>
      </c>
      <c r="AE223" s="67">
        <f>_xlfn.BITXOR(AC223,2) + 32*AA223</f>
        <v>31</v>
      </c>
      <c r="AF223" s="67">
        <f>32*(X223-1) + (AD223/2)</f>
        <v>335</v>
      </c>
      <c r="AG223" s="76" t="s">
        <v>686</v>
      </c>
    </row>
    <row r="224" spans="1:33" s="45" customFormat="1" ht="15.95" customHeight="1">
      <c r="A224" s="90"/>
      <c r="B224" s="87" t="s">
        <v>701</v>
      </c>
      <c r="C224" s="74" t="s">
        <v>71</v>
      </c>
      <c r="D224" s="74">
        <v>37.239279519999997</v>
      </c>
      <c r="E224" s="74">
        <v>-118.28223196</v>
      </c>
      <c r="F224" s="74">
        <v>1182.8699999999999</v>
      </c>
      <c r="G224" s="75">
        <v>-50.16</v>
      </c>
      <c r="H224" s="75">
        <v>-55.24</v>
      </c>
      <c r="I224" s="86" t="s">
        <v>193</v>
      </c>
      <c r="J224" s="86" t="s">
        <v>193</v>
      </c>
      <c r="K224" s="99"/>
      <c r="L224" s="99"/>
      <c r="M224" s="86" t="s">
        <v>326</v>
      </c>
      <c r="N224" s="85" t="s">
        <v>75</v>
      </c>
      <c r="O224" s="67"/>
      <c r="P224" s="67" t="str">
        <f>_xlfn.XLOOKUP(O224,'ARX IDs'!B$3:B$47,'ARX IDs'!C$3:C$47,"")</f>
        <v/>
      </c>
      <c r="Q224" s="67"/>
      <c r="R224" s="67"/>
      <c r="S224" s="84">
        <f t="shared" si="36"/>
        <v>0</v>
      </c>
      <c r="T224" s="82"/>
      <c r="U224" s="84">
        <f t="shared" si="37"/>
        <v>0</v>
      </c>
      <c r="V224" s="67" t="str">
        <f>IF(ISBLANK(X224), "", _xlfn.XLOOKUP(X224,'SNAP2 IDs'!C$3:C$15,'SNAP2 IDs'!B$3:B$15,""))</f>
        <v/>
      </c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76"/>
    </row>
    <row r="225" spans="1:33" s="45" customFormat="1" ht="15.95" customHeight="1">
      <c r="A225" s="90"/>
      <c r="B225" s="87" t="s">
        <v>702</v>
      </c>
      <c r="C225" s="74" t="s">
        <v>71</v>
      </c>
      <c r="D225" s="74">
        <v>37.239154110000001</v>
      </c>
      <c r="E225" s="74">
        <v>-118.28227022999999</v>
      </c>
      <c r="F225" s="74">
        <v>1182.7</v>
      </c>
      <c r="G225" s="75">
        <v>-53.55</v>
      </c>
      <c r="H225" s="75">
        <v>-69.16</v>
      </c>
      <c r="I225" s="85" t="s">
        <v>72</v>
      </c>
      <c r="J225" s="85" t="s">
        <v>72</v>
      </c>
      <c r="K225" s="99" t="s">
        <v>703</v>
      </c>
      <c r="L225" s="99" t="s">
        <v>704</v>
      </c>
      <c r="M225" s="85" t="s">
        <v>75</v>
      </c>
      <c r="N225" s="85" t="s">
        <v>75</v>
      </c>
      <c r="O225" s="67">
        <v>43</v>
      </c>
      <c r="P225" s="67">
        <f>_xlfn.XLOOKUP(O225,'ARX IDs'!B$3:B$47,'ARX IDs'!C$3:C$47,"")</f>
        <v>48</v>
      </c>
      <c r="Q225" s="67">
        <v>43</v>
      </c>
      <c r="R225" s="67">
        <v>15</v>
      </c>
      <c r="S225" s="84">
        <f t="shared" si="36"/>
        <v>4315</v>
      </c>
      <c r="T225" s="80">
        <v>16</v>
      </c>
      <c r="U225" s="84">
        <f t="shared" si="37"/>
        <v>4316</v>
      </c>
      <c r="V225" s="67">
        <f>IF(ISBLANK(X225), "", _xlfn.XLOOKUP(X225,'SNAP2 IDs'!C$3:C$15,'SNAP2 IDs'!B$3:B$15,""))</f>
        <v>4</v>
      </c>
      <c r="W225" s="67">
        <f>_xlfn.XLOOKUP($V225, 'SNAP2 IDs'!$B$3:$B$15,'SNAP2 IDs'!D$3:D$15, "Lookup err")</f>
        <v>2</v>
      </c>
      <c r="X225" s="67">
        <v>11</v>
      </c>
      <c r="Y225" s="67" t="str">
        <f>_xlfn.XLOOKUP($V225, 'SNAP2 IDs'!$B$3:$B$15,'SNAP2 IDs'!E$3:E$15, "Lookup err")</f>
        <v>00:00:b3:fc:e4:6f</v>
      </c>
      <c r="Z225" s="67" t="str">
        <f>_xlfn.XLOOKUP($V225, 'SNAP2 IDs'!$B$3:$B$15,'SNAP2 IDs'!F$3:F$15, "Lookup err")</f>
        <v>snap11.sas.pvt</v>
      </c>
      <c r="AA225" s="67">
        <v>0</v>
      </c>
      <c r="AB225" s="67">
        <v>30</v>
      </c>
      <c r="AC225" s="67">
        <v>31</v>
      </c>
      <c r="AD225" s="67">
        <f t="shared" ref="AD225:AD256" si="41">_xlfn.BITXOR(AB225,2) + 32*AA225</f>
        <v>28</v>
      </c>
      <c r="AE225" s="67">
        <f t="shared" ref="AE225:AE256" si="42">_xlfn.BITXOR(AC225,2) + 32*AA225</f>
        <v>29</v>
      </c>
      <c r="AF225" s="67">
        <f t="shared" ref="AF225:AF256" si="43">32*(X225-1) + (AD225/2)</f>
        <v>334</v>
      </c>
      <c r="AG225" s="76" t="s">
        <v>343</v>
      </c>
    </row>
    <row r="226" spans="1:33" s="45" customFormat="1" ht="15.95" customHeight="1">
      <c r="A226" s="90"/>
      <c r="B226" s="87" t="s">
        <v>705</v>
      </c>
      <c r="C226" s="74" t="s">
        <v>71</v>
      </c>
      <c r="D226" s="74">
        <v>37.239141600000004</v>
      </c>
      <c r="E226" s="74">
        <v>-118.2821491</v>
      </c>
      <c r="F226" s="74">
        <v>1182.5999999999999</v>
      </c>
      <c r="G226" s="75">
        <v>-42.8</v>
      </c>
      <c r="H226" s="75">
        <v>-70.55</v>
      </c>
      <c r="I226" s="85" t="s">
        <v>72</v>
      </c>
      <c r="J226" s="85" t="s">
        <v>72</v>
      </c>
      <c r="K226" s="99" t="s">
        <v>706</v>
      </c>
      <c r="L226" s="99" t="s">
        <v>707</v>
      </c>
      <c r="M226" s="85" t="s">
        <v>75</v>
      </c>
      <c r="N226" s="85" t="s">
        <v>75</v>
      </c>
      <c r="O226" s="67">
        <v>35</v>
      </c>
      <c r="P226" s="67">
        <f>_xlfn.XLOOKUP(O226,'ARX IDs'!B$3:B$47,'ARX IDs'!C$3:C$47,"")</f>
        <v>29</v>
      </c>
      <c r="Q226" s="67">
        <v>35</v>
      </c>
      <c r="R226" s="67">
        <v>1</v>
      </c>
      <c r="S226" s="84">
        <f t="shared" si="36"/>
        <v>3501</v>
      </c>
      <c r="T226" s="80">
        <v>2</v>
      </c>
      <c r="U226" s="84">
        <f t="shared" si="37"/>
        <v>3502</v>
      </c>
      <c r="V226" s="67">
        <f>IF(ISBLANK(X226), "", _xlfn.XLOOKUP(X226,'SNAP2 IDs'!C$3:C$15,'SNAP2 IDs'!B$3:B$15,""))</f>
        <v>3</v>
      </c>
      <c r="W226" s="67">
        <f>_xlfn.XLOOKUP($V226, 'SNAP2 IDs'!$B$3:$B$15,'SNAP2 IDs'!D$3:D$15, "Lookup err")</f>
        <v>2</v>
      </c>
      <c r="X226" s="67">
        <v>8</v>
      </c>
      <c r="Y226" s="67" t="str">
        <f>_xlfn.XLOOKUP($V226, 'SNAP2 IDs'!$B$3:$B$15,'SNAP2 IDs'!E$3:E$15, "Lookup err")</f>
        <v>00:00:b3:f2:e4:75</v>
      </c>
      <c r="Z226" s="67" t="str">
        <f>_xlfn.XLOOKUP($V226, 'SNAP2 IDs'!$B$3:$B$15,'SNAP2 IDs'!F$3:F$15, "Lookup err")</f>
        <v>snap08.sas.pvt</v>
      </c>
      <c r="AA226" s="67">
        <v>1</v>
      </c>
      <c r="AB226" s="67">
        <v>16</v>
      </c>
      <c r="AC226" s="67">
        <v>17</v>
      </c>
      <c r="AD226" s="67">
        <f t="shared" si="41"/>
        <v>50</v>
      </c>
      <c r="AE226" s="67">
        <f t="shared" si="42"/>
        <v>51</v>
      </c>
      <c r="AF226" s="67">
        <f t="shared" si="43"/>
        <v>249</v>
      </c>
      <c r="AG226" s="76" t="s">
        <v>343</v>
      </c>
    </row>
    <row r="227" spans="1:33" s="45" customFormat="1" ht="15.95" customHeight="1">
      <c r="A227" s="90"/>
      <c r="B227" s="87" t="s">
        <v>708</v>
      </c>
      <c r="C227" s="74" t="s">
        <v>71</v>
      </c>
      <c r="D227" s="74">
        <v>37.239075939999999</v>
      </c>
      <c r="E227" s="74">
        <v>-118.28235668000001</v>
      </c>
      <c r="F227" s="74">
        <v>1182.8</v>
      </c>
      <c r="G227" s="75">
        <v>-61.22</v>
      </c>
      <c r="H227" s="75">
        <v>-77.84</v>
      </c>
      <c r="I227" s="85" t="s">
        <v>72</v>
      </c>
      <c r="J227" s="85" t="s">
        <v>72</v>
      </c>
      <c r="K227" s="99" t="s">
        <v>709</v>
      </c>
      <c r="L227" s="99" t="s">
        <v>710</v>
      </c>
      <c r="M227" s="85" t="s">
        <v>75</v>
      </c>
      <c r="N227" s="85" t="s">
        <v>75</v>
      </c>
      <c r="O227" s="67">
        <v>44</v>
      </c>
      <c r="P227" s="67">
        <f>_xlfn.XLOOKUP(O227,'ARX IDs'!B$3:B$47,'ARX IDs'!C$3:C$47,"")</f>
        <v>26</v>
      </c>
      <c r="Q227" s="67">
        <v>44</v>
      </c>
      <c r="R227" s="67">
        <v>1</v>
      </c>
      <c r="S227" s="84">
        <f t="shared" si="36"/>
        <v>4401</v>
      </c>
      <c r="T227" s="80">
        <v>2</v>
      </c>
      <c r="U227" s="84">
        <f t="shared" si="37"/>
        <v>4402</v>
      </c>
      <c r="V227" s="67">
        <f>IF(ISBLANK(X227), "", _xlfn.XLOOKUP(X227,'SNAP2 IDs'!C$3:C$15,'SNAP2 IDs'!B$3:B$15,""))</f>
        <v>4</v>
      </c>
      <c r="W227" s="67">
        <f>_xlfn.XLOOKUP($V227, 'SNAP2 IDs'!$B$3:$B$15,'SNAP2 IDs'!D$3:D$15, "Lookup err")</f>
        <v>2</v>
      </c>
      <c r="X227" s="67">
        <v>11</v>
      </c>
      <c r="Y227" s="67" t="str">
        <f>_xlfn.XLOOKUP($V227, 'SNAP2 IDs'!$B$3:$B$15,'SNAP2 IDs'!E$3:E$15, "Lookup err")</f>
        <v>00:00:b3:fc:e4:6f</v>
      </c>
      <c r="Z227" s="67" t="str">
        <f>_xlfn.XLOOKUP($V227, 'SNAP2 IDs'!$B$3:$B$15,'SNAP2 IDs'!F$3:F$15, "Lookup err")</f>
        <v>snap11.sas.pvt</v>
      </c>
      <c r="AA227" s="67">
        <v>1</v>
      </c>
      <c r="AB227" s="67">
        <v>0</v>
      </c>
      <c r="AC227" s="67">
        <v>1</v>
      </c>
      <c r="AD227" s="67">
        <f t="shared" si="41"/>
        <v>34</v>
      </c>
      <c r="AE227" s="67">
        <f t="shared" si="42"/>
        <v>35</v>
      </c>
      <c r="AF227" s="67">
        <f t="shared" si="43"/>
        <v>337</v>
      </c>
      <c r="AG227" s="76" t="s">
        <v>711</v>
      </c>
    </row>
    <row r="228" spans="1:33" s="45" customFormat="1" ht="15.95" customHeight="1">
      <c r="A228" s="90"/>
      <c r="B228" s="87" t="s">
        <v>712</v>
      </c>
      <c r="C228" s="74" t="s">
        <v>71</v>
      </c>
      <c r="D228" s="74">
        <v>37.239003230000002</v>
      </c>
      <c r="E228" s="74">
        <v>-118.282186</v>
      </c>
      <c r="F228" s="74">
        <v>1182.8499999999999</v>
      </c>
      <c r="G228" s="75">
        <v>-46.08</v>
      </c>
      <c r="H228" s="75">
        <v>-85.91</v>
      </c>
      <c r="I228" s="85" t="s">
        <v>72</v>
      </c>
      <c r="J228" s="85" t="s">
        <v>72</v>
      </c>
      <c r="K228" s="99" t="s">
        <v>501</v>
      </c>
      <c r="L228" s="99" t="s">
        <v>181</v>
      </c>
      <c r="M228" s="85" t="s">
        <v>75</v>
      </c>
      <c r="N228" s="85" t="s">
        <v>75</v>
      </c>
      <c r="O228" s="67">
        <v>35</v>
      </c>
      <c r="P228" s="67">
        <f>_xlfn.XLOOKUP(O228,'ARX IDs'!B$3:B$47,'ARX IDs'!C$3:C$47,"")</f>
        <v>29</v>
      </c>
      <c r="Q228" s="67">
        <v>35</v>
      </c>
      <c r="R228" s="67">
        <v>3</v>
      </c>
      <c r="S228" s="84">
        <f t="shared" si="36"/>
        <v>3503</v>
      </c>
      <c r="T228" s="80">
        <v>4</v>
      </c>
      <c r="U228" s="84">
        <f t="shared" si="37"/>
        <v>3504</v>
      </c>
      <c r="V228" s="67">
        <f>IF(ISBLANK(X228), "", _xlfn.XLOOKUP(X228,'SNAP2 IDs'!C$3:C$15,'SNAP2 IDs'!B$3:B$15,""))</f>
        <v>3</v>
      </c>
      <c r="W228" s="67">
        <f>_xlfn.XLOOKUP($V228, 'SNAP2 IDs'!$B$3:$B$15,'SNAP2 IDs'!D$3:D$15, "Lookup err")</f>
        <v>2</v>
      </c>
      <c r="X228" s="67">
        <v>8</v>
      </c>
      <c r="Y228" s="67" t="str">
        <f>_xlfn.XLOOKUP($V228, 'SNAP2 IDs'!$B$3:$B$15,'SNAP2 IDs'!E$3:E$15, "Lookup err")</f>
        <v>00:00:b3:f2:e4:75</v>
      </c>
      <c r="Z228" s="67" t="str">
        <f>_xlfn.XLOOKUP($V228, 'SNAP2 IDs'!$B$3:$B$15,'SNAP2 IDs'!F$3:F$15, "Lookup err")</f>
        <v>snap08.sas.pvt</v>
      </c>
      <c r="AA228" s="67">
        <v>1</v>
      </c>
      <c r="AB228" s="67">
        <v>18</v>
      </c>
      <c r="AC228" s="67">
        <v>19</v>
      </c>
      <c r="AD228" s="67">
        <f t="shared" si="41"/>
        <v>48</v>
      </c>
      <c r="AE228" s="67">
        <f t="shared" si="42"/>
        <v>49</v>
      </c>
      <c r="AF228" s="67">
        <f t="shared" si="43"/>
        <v>248</v>
      </c>
      <c r="AG228" s="76" t="s">
        <v>713</v>
      </c>
    </row>
    <row r="229" spans="1:33" s="45" customFormat="1" ht="15.95" customHeight="1">
      <c r="A229" s="90"/>
      <c r="B229" s="87" t="s">
        <v>714</v>
      </c>
      <c r="C229" s="74" t="s">
        <v>71</v>
      </c>
      <c r="D229" s="74">
        <v>37.240459110000003</v>
      </c>
      <c r="E229" s="74">
        <v>-118.28250024</v>
      </c>
      <c r="F229" s="74">
        <v>1183.51</v>
      </c>
      <c r="G229" s="75">
        <v>-73.959999999999994</v>
      </c>
      <c r="H229" s="75">
        <v>75.67</v>
      </c>
      <c r="I229" s="85" t="s">
        <v>72</v>
      </c>
      <c r="J229" s="85" t="s">
        <v>72</v>
      </c>
      <c r="K229" s="99" t="s">
        <v>715</v>
      </c>
      <c r="L229" s="99" t="s">
        <v>716</v>
      </c>
      <c r="M229" s="85" t="s">
        <v>75</v>
      </c>
      <c r="N229" s="85" t="s">
        <v>75</v>
      </c>
      <c r="O229" s="67">
        <v>38</v>
      </c>
      <c r="P229" s="67">
        <f>_xlfn.XLOOKUP(O229,'ARX IDs'!B$3:B$47,'ARX IDs'!C$3:C$47,"")</f>
        <v>43</v>
      </c>
      <c r="Q229" s="67">
        <v>38</v>
      </c>
      <c r="R229" s="67">
        <v>5</v>
      </c>
      <c r="S229" s="84">
        <f t="shared" si="36"/>
        <v>3805</v>
      </c>
      <c r="T229" s="80">
        <v>6</v>
      </c>
      <c r="U229" s="84">
        <f t="shared" si="37"/>
        <v>3806</v>
      </c>
      <c r="V229" s="67">
        <f>IF(ISBLANK(X229), "", _xlfn.XLOOKUP(X229,'SNAP2 IDs'!C$3:C$15,'SNAP2 IDs'!B$3:B$15,""))</f>
        <v>1</v>
      </c>
      <c r="W229" s="67">
        <f>_xlfn.XLOOKUP($V229, 'SNAP2 IDs'!$B$3:$B$15,'SNAP2 IDs'!D$3:D$15, "Lookup err")</f>
        <v>2</v>
      </c>
      <c r="X229" s="67">
        <v>9</v>
      </c>
      <c r="Y229" s="67" t="str">
        <f>_xlfn.XLOOKUP($V229, 'SNAP2 IDs'!$B$3:$B$15,'SNAP2 IDs'!E$3:E$15, "Lookup err")</f>
        <v>02:00:ce:ca:e4:6f</v>
      </c>
      <c r="Z229" s="67" t="str">
        <f>_xlfn.XLOOKUP($V229, 'SNAP2 IDs'!$B$3:$B$15,'SNAP2 IDs'!F$3:F$15, "Lookup err")</f>
        <v>snap09.sas.pvt</v>
      </c>
      <c r="AA229" s="67">
        <v>1</v>
      </c>
      <c r="AB229" s="67">
        <v>16</v>
      </c>
      <c r="AC229" s="67">
        <v>17</v>
      </c>
      <c r="AD229" s="67">
        <f t="shared" si="41"/>
        <v>50</v>
      </c>
      <c r="AE229" s="67">
        <f t="shared" si="42"/>
        <v>51</v>
      </c>
      <c r="AF229" s="67">
        <f t="shared" si="43"/>
        <v>281</v>
      </c>
      <c r="AG229" s="76" t="s">
        <v>713</v>
      </c>
    </row>
    <row r="230" spans="1:33" s="45" customFormat="1" ht="15.95" customHeight="1">
      <c r="A230" s="90"/>
      <c r="B230" s="87" t="s">
        <v>717</v>
      </c>
      <c r="C230" s="74" t="s">
        <v>71</v>
      </c>
      <c r="D230" s="74">
        <v>37.240305900000003</v>
      </c>
      <c r="E230" s="74">
        <v>-118.28256184</v>
      </c>
      <c r="F230" s="74">
        <v>1183.78</v>
      </c>
      <c r="G230" s="75">
        <v>-79.430000000000007</v>
      </c>
      <c r="H230" s="75">
        <v>58.67</v>
      </c>
      <c r="I230" s="85" t="s">
        <v>72</v>
      </c>
      <c r="J230" s="85" t="s">
        <v>72</v>
      </c>
      <c r="K230" s="99" t="s">
        <v>456</v>
      </c>
      <c r="L230" s="99" t="s">
        <v>718</v>
      </c>
      <c r="M230" s="85" t="s">
        <v>75</v>
      </c>
      <c r="N230" s="85" t="s">
        <v>75</v>
      </c>
      <c r="O230" s="67">
        <v>37</v>
      </c>
      <c r="P230" s="67">
        <f>_xlfn.XLOOKUP(O230,'ARX IDs'!B$3:B$47,'ARX IDs'!C$3:C$47,"")</f>
        <v>42</v>
      </c>
      <c r="Q230" s="67">
        <v>37</v>
      </c>
      <c r="R230" s="67">
        <v>1</v>
      </c>
      <c r="S230" s="84">
        <f t="shared" si="36"/>
        <v>3701</v>
      </c>
      <c r="T230" s="80">
        <v>2</v>
      </c>
      <c r="U230" s="84">
        <f t="shared" si="37"/>
        <v>3702</v>
      </c>
      <c r="V230" s="67">
        <f>IF(ISBLANK(X230), "", _xlfn.XLOOKUP(X230,'SNAP2 IDs'!C$3:C$15,'SNAP2 IDs'!B$3:B$15,""))</f>
        <v>1</v>
      </c>
      <c r="W230" s="67">
        <f>_xlfn.XLOOKUP($V230, 'SNAP2 IDs'!$B$3:$B$15,'SNAP2 IDs'!D$3:D$15, "Lookup err")</f>
        <v>2</v>
      </c>
      <c r="X230" s="67">
        <v>9</v>
      </c>
      <c r="Y230" s="67" t="str">
        <f>_xlfn.XLOOKUP($V230, 'SNAP2 IDs'!$B$3:$B$15,'SNAP2 IDs'!E$3:E$15, "Lookup err")</f>
        <v>02:00:ce:ca:e4:6f</v>
      </c>
      <c r="Z230" s="67" t="str">
        <f>_xlfn.XLOOKUP($V230, 'SNAP2 IDs'!$B$3:$B$15,'SNAP2 IDs'!F$3:F$15, "Lookup err")</f>
        <v>snap09.sas.pvt</v>
      </c>
      <c r="AA230" s="67">
        <v>0</v>
      </c>
      <c r="AB230" s="67">
        <v>28</v>
      </c>
      <c r="AC230" s="67">
        <v>29</v>
      </c>
      <c r="AD230" s="67">
        <f t="shared" si="41"/>
        <v>30</v>
      </c>
      <c r="AE230" s="67">
        <f t="shared" si="42"/>
        <v>31</v>
      </c>
      <c r="AF230" s="67">
        <f t="shared" si="43"/>
        <v>271</v>
      </c>
      <c r="AG230" s="76" t="s">
        <v>713</v>
      </c>
    </row>
    <row r="231" spans="1:33" s="45" customFormat="1" ht="15.95" customHeight="1">
      <c r="A231" s="90"/>
      <c r="B231" s="87" t="s">
        <v>719</v>
      </c>
      <c r="C231" s="74" t="s">
        <v>71</v>
      </c>
      <c r="D231" s="74">
        <v>37.240293129999998</v>
      </c>
      <c r="E231" s="74">
        <v>-118.28239042</v>
      </c>
      <c r="F231" s="74">
        <v>1183.6099999999999</v>
      </c>
      <c r="G231" s="75">
        <v>-64.22</v>
      </c>
      <c r="H231" s="75">
        <v>57.25</v>
      </c>
      <c r="I231" s="85" t="s">
        <v>72</v>
      </c>
      <c r="J231" s="85" t="s">
        <v>72</v>
      </c>
      <c r="K231" s="99" t="s">
        <v>319</v>
      </c>
      <c r="L231" s="99" t="s">
        <v>720</v>
      </c>
      <c r="M231" s="85" t="s">
        <v>75</v>
      </c>
      <c r="N231" s="85" t="s">
        <v>75</v>
      </c>
      <c r="O231" s="67">
        <v>38</v>
      </c>
      <c r="P231" s="67">
        <f>_xlfn.XLOOKUP(O231,'ARX IDs'!B$3:B$47,'ARX IDs'!C$3:C$47,"")</f>
        <v>43</v>
      </c>
      <c r="Q231" s="67">
        <v>38</v>
      </c>
      <c r="R231" s="67">
        <v>7</v>
      </c>
      <c r="S231" s="84">
        <f t="shared" si="36"/>
        <v>3807</v>
      </c>
      <c r="T231" s="80">
        <v>8</v>
      </c>
      <c r="U231" s="84">
        <f t="shared" si="37"/>
        <v>3808</v>
      </c>
      <c r="V231" s="67">
        <f>IF(ISBLANK(X231), "", _xlfn.XLOOKUP(X231,'SNAP2 IDs'!C$3:C$15,'SNAP2 IDs'!B$3:B$15,""))</f>
        <v>1</v>
      </c>
      <c r="W231" s="67">
        <f>_xlfn.XLOOKUP($V231, 'SNAP2 IDs'!$B$3:$B$15,'SNAP2 IDs'!D$3:D$15, "Lookup err")</f>
        <v>2</v>
      </c>
      <c r="X231" s="67">
        <v>9</v>
      </c>
      <c r="Y231" s="67" t="str">
        <f>_xlfn.XLOOKUP($V231, 'SNAP2 IDs'!$B$3:$B$15,'SNAP2 IDs'!E$3:E$15, "Lookup err")</f>
        <v>02:00:ce:ca:e4:6f</v>
      </c>
      <c r="Z231" s="67" t="str">
        <f>_xlfn.XLOOKUP($V231, 'SNAP2 IDs'!$B$3:$B$15,'SNAP2 IDs'!F$3:F$15, "Lookup err")</f>
        <v>snap09.sas.pvt</v>
      </c>
      <c r="AA231" s="67">
        <v>1</v>
      </c>
      <c r="AB231" s="67">
        <v>18</v>
      </c>
      <c r="AC231" s="67">
        <v>19</v>
      </c>
      <c r="AD231" s="67">
        <f t="shared" si="41"/>
        <v>48</v>
      </c>
      <c r="AE231" s="67">
        <f t="shared" si="42"/>
        <v>49</v>
      </c>
      <c r="AF231" s="67">
        <f t="shared" si="43"/>
        <v>280</v>
      </c>
      <c r="AG231" s="76" t="s">
        <v>713</v>
      </c>
    </row>
    <row r="232" spans="1:33" s="45" customFormat="1" ht="15.95" customHeight="1">
      <c r="A232" s="90"/>
      <c r="B232" s="87" t="s">
        <v>721</v>
      </c>
      <c r="C232" s="74" t="s">
        <v>71</v>
      </c>
      <c r="D232" s="74">
        <v>37.240179359999999</v>
      </c>
      <c r="E232" s="74">
        <v>-118.28254834000001</v>
      </c>
      <c r="F232" s="74">
        <v>1183.68</v>
      </c>
      <c r="G232" s="75">
        <v>-78.23</v>
      </c>
      <c r="H232" s="75">
        <v>44.63</v>
      </c>
      <c r="I232" s="85" t="s">
        <v>72</v>
      </c>
      <c r="J232" s="85" t="s">
        <v>72</v>
      </c>
      <c r="K232" s="99" t="s">
        <v>722</v>
      </c>
      <c r="L232" s="99" t="s">
        <v>282</v>
      </c>
      <c r="M232" s="85" t="s">
        <v>75</v>
      </c>
      <c r="N232" s="85" t="s">
        <v>75</v>
      </c>
      <c r="O232" s="67">
        <v>40</v>
      </c>
      <c r="P232" s="67">
        <f>_xlfn.XLOOKUP(O232,'ARX IDs'!B$3:B$47,'ARX IDs'!C$3:C$47,"")</f>
        <v>45</v>
      </c>
      <c r="Q232" s="67">
        <v>40</v>
      </c>
      <c r="R232" s="67">
        <v>9</v>
      </c>
      <c r="S232" s="84">
        <f t="shared" si="36"/>
        <v>4009</v>
      </c>
      <c r="T232" s="80">
        <v>10</v>
      </c>
      <c r="U232" s="84">
        <f t="shared" si="37"/>
        <v>4010</v>
      </c>
      <c r="V232" s="67">
        <f>IF(ISBLANK(X232), "", _xlfn.XLOOKUP(X232,'SNAP2 IDs'!C$3:C$15,'SNAP2 IDs'!B$3:B$15,""))</f>
        <v>2</v>
      </c>
      <c r="W232" s="67">
        <f>_xlfn.XLOOKUP($V232, 'SNAP2 IDs'!$B$3:$B$15,'SNAP2 IDs'!D$3:D$15, "Lookup err")</f>
        <v>2</v>
      </c>
      <c r="X232" s="67">
        <v>10</v>
      </c>
      <c r="Y232" s="67" t="str">
        <f>_xlfn.XLOOKUP($V232, 'SNAP2 IDs'!$B$3:$B$15,'SNAP2 IDs'!E$3:E$15, "Lookup err")</f>
        <v>00:00:41:1e:e4:75</v>
      </c>
      <c r="Z232" s="67" t="str">
        <f>_xlfn.XLOOKUP($V232, 'SNAP2 IDs'!$B$3:$B$15,'SNAP2 IDs'!F$3:F$15, "Lookup err")</f>
        <v>snap10.sas.pvt</v>
      </c>
      <c r="AA232" s="67">
        <v>0</v>
      </c>
      <c r="AB232" s="67">
        <v>30</v>
      </c>
      <c r="AC232" s="67">
        <v>31</v>
      </c>
      <c r="AD232" s="67">
        <f t="shared" si="41"/>
        <v>28</v>
      </c>
      <c r="AE232" s="67">
        <f t="shared" si="42"/>
        <v>29</v>
      </c>
      <c r="AF232" s="67">
        <f t="shared" si="43"/>
        <v>302</v>
      </c>
      <c r="AG232" s="76" t="s">
        <v>713</v>
      </c>
    </row>
    <row r="233" spans="1:33" s="45" customFormat="1" ht="15.95" customHeight="1">
      <c r="A233" s="90"/>
      <c r="B233" s="87" t="s">
        <v>723</v>
      </c>
      <c r="C233" s="74" t="s">
        <v>71</v>
      </c>
      <c r="D233" s="74">
        <v>37.240127680000001</v>
      </c>
      <c r="E233" s="74">
        <v>-118.28250380999999</v>
      </c>
      <c r="F233" s="74">
        <v>1183.56</v>
      </c>
      <c r="G233" s="75">
        <v>-74.28</v>
      </c>
      <c r="H233" s="75">
        <v>38.89</v>
      </c>
      <c r="I233" s="85" t="s">
        <v>72</v>
      </c>
      <c r="J233" s="85" t="s">
        <v>72</v>
      </c>
      <c r="K233" s="99" t="s">
        <v>440</v>
      </c>
      <c r="L233" s="99" t="s">
        <v>473</v>
      </c>
      <c r="M233" s="85" t="s">
        <v>75</v>
      </c>
      <c r="N233" s="85" t="s">
        <v>75</v>
      </c>
      <c r="O233" s="67">
        <v>40</v>
      </c>
      <c r="P233" s="67">
        <f>_xlfn.XLOOKUP(O233,'ARX IDs'!B$3:B$47,'ARX IDs'!C$3:C$47,"")</f>
        <v>45</v>
      </c>
      <c r="Q233" s="67">
        <v>40</v>
      </c>
      <c r="R233" s="67">
        <v>11</v>
      </c>
      <c r="S233" s="84">
        <f t="shared" si="36"/>
        <v>4011</v>
      </c>
      <c r="T233" s="80">
        <v>12</v>
      </c>
      <c r="U233" s="84">
        <f t="shared" si="37"/>
        <v>4012</v>
      </c>
      <c r="V233" s="67">
        <f>IF(ISBLANK(X233), "", _xlfn.XLOOKUP(X233,'SNAP2 IDs'!C$3:C$15,'SNAP2 IDs'!B$3:B$15,""))</f>
        <v>2</v>
      </c>
      <c r="W233" s="67">
        <f>_xlfn.XLOOKUP($V233, 'SNAP2 IDs'!$B$3:$B$15,'SNAP2 IDs'!D$3:D$15, "Lookup err")</f>
        <v>2</v>
      </c>
      <c r="X233" s="67">
        <v>10</v>
      </c>
      <c r="Y233" s="67" t="str">
        <f>_xlfn.XLOOKUP($V233, 'SNAP2 IDs'!$B$3:$B$15,'SNAP2 IDs'!E$3:E$15, "Lookup err")</f>
        <v>00:00:41:1e:e4:75</v>
      </c>
      <c r="Z233" s="67" t="str">
        <f>_xlfn.XLOOKUP($V233, 'SNAP2 IDs'!$B$3:$B$15,'SNAP2 IDs'!F$3:F$15, "Lookup err")</f>
        <v>snap10.sas.pvt</v>
      </c>
      <c r="AA233" s="67">
        <v>1</v>
      </c>
      <c r="AB233" s="67">
        <v>0</v>
      </c>
      <c r="AC233" s="67">
        <v>1</v>
      </c>
      <c r="AD233" s="67">
        <f t="shared" si="41"/>
        <v>34</v>
      </c>
      <c r="AE233" s="67">
        <f t="shared" si="42"/>
        <v>35</v>
      </c>
      <c r="AF233" s="67">
        <f t="shared" si="43"/>
        <v>305</v>
      </c>
      <c r="AG233" s="76" t="s">
        <v>713</v>
      </c>
    </row>
    <row r="234" spans="1:33" s="45" customFormat="1" ht="15.95" customHeight="1">
      <c r="A234" s="90"/>
      <c r="B234" s="87" t="s">
        <v>724</v>
      </c>
      <c r="C234" s="74" t="s">
        <v>71</v>
      </c>
      <c r="D234" s="74">
        <v>37.240106959999999</v>
      </c>
      <c r="E234" s="74">
        <v>-118.28262277</v>
      </c>
      <c r="F234" s="74">
        <v>1183.5899999999999</v>
      </c>
      <c r="G234" s="75">
        <v>-84.83</v>
      </c>
      <c r="H234" s="75">
        <v>36.590000000000003</v>
      </c>
      <c r="I234" s="85" t="s">
        <v>72</v>
      </c>
      <c r="J234" s="85" t="s">
        <v>72</v>
      </c>
      <c r="K234" s="99" t="s">
        <v>623</v>
      </c>
      <c r="L234" s="99" t="s">
        <v>725</v>
      </c>
      <c r="M234" s="85" t="s">
        <v>75</v>
      </c>
      <c r="N234" s="85" t="s">
        <v>75</v>
      </c>
      <c r="O234" s="67">
        <v>40</v>
      </c>
      <c r="P234" s="67">
        <f>_xlfn.XLOOKUP(O234,'ARX IDs'!B$3:B$47,'ARX IDs'!C$3:C$47,"")</f>
        <v>45</v>
      </c>
      <c r="Q234" s="67">
        <v>40</v>
      </c>
      <c r="R234" s="67">
        <v>7</v>
      </c>
      <c r="S234" s="84">
        <f t="shared" si="36"/>
        <v>4007</v>
      </c>
      <c r="T234" s="80">
        <v>8</v>
      </c>
      <c r="U234" s="84">
        <f t="shared" si="37"/>
        <v>4008</v>
      </c>
      <c r="V234" s="67">
        <f>IF(ISBLANK(X234), "", _xlfn.XLOOKUP(X234,'SNAP2 IDs'!C$3:C$15,'SNAP2 IDs'!B$3:B$15,""))</f>
        <v>2</v>
      </c>
      <c r="W234" s="67">
        <f>_xlfn.XLOOKUP($V234, 'SNAP2 IDs'!$B$3:$B$15,'SNAP2 IDs'!D$3:D$15, "Lookup err")</f>
        <v>2</v>
      </c>
      <c r="X234" s="67">
        <v>10</v>
      </c>
      <c r="Y234" s="67" t="str">
        <f>_xlfn.XLOOKUP($V234, 'SNAP2 IDs'!$B$3:$B$15,'SNAP2 IDs'!E$3:E$15, "Lookup err")</f>
        <v>00:00:41:1e:e4:75</v>
      </c>
      <c r="Z234" s="67" t="str">
        <f>_xlfn.XLOOKUP($V234, 'SNAP2 IDs'!$B$3:$B$15,'SNAP2 IDs'!F$3:F$15, "Lookup err")</f>
        <v>snap10.sas.pvt</v>
      </c>
      <c r="AA234" s="67">
        <v>0</v>
      </c>
      <c r="AB234" s="67">
        <v>28</v>
      </c>
      <c r="AC234" s="67">
        <v>29</v>
      </c>
      <c r="AD234" s="67">
        <f t="shared" si="41"/>
        <v>30</v>
      </c>
      <c r="AE234" s="67">
        <f t="shared" si="42"/>
        <v>31</v>
      </c>
      <c r="AF234" s="67">
        <f t="shared" si="43"/>
        <v>303</v>
      </c>
      <c r="AG234" s="76" t="s">
        <v>713</v>
      </c>
    </row>
    <row r="235" spans="1:33" s="45" customFormat="1" ht="15.95" customHeight="1">
      <c r="A235" s="90"/>
      <c r="B235" s="87" t="s">
        <v>726</v>
      </c>
      <c r="C235" s="74" t="s">
        <v>71</v>
      </c>
      <c r="D235" s="74">
        <v>37.240038490000003</v>
      </c>
      <c r="E235" s="74">
        <v>-118.28267708</v>
      </c>
      <c r="F235" s="74">
        <v>1183.49</v>
      </c>
      <c r="G235" s="75">
        <v>-89.65</v>
      </c>
      <c r="H235" s="75">
        <v>28.99</v>
      </c>
      <c r="I235" s="85" t="s">
        <v>72</v>
      </c>
      <c r="J235" s="85" t="s">
        <v>72</v>
      </c>
      <c r="K235" s="99" t="s">
        <v>727</v>
      </c>
      <c r="L235" s="99" t="s">
        <v>728</v>
      </c>
      <c r="M235" s="85" t="s">
        <v>75</v>
      </c>
      <c r="N235" s="85" t="s">
        <v>75</v>
      </c>
      <c r="O235" s="67">
        <v>40</v>
      </c>
      <c r="P235" s="67">
        <f>_xlfn.XLOOKUP(O235,'ARX IDs'!B$3:B$47,'ARX IDs'!C$3:C$47,"")</f>
        <v>45</v>
      </c>
      <c r="Q235" s="67">
        <v>40</v>
      </c>
      <c r="R235" s="67">
        <v>13</v>
      </c>
      <c r="S235" s="84">
        <f t="shared" si="36"/>
        <v>4013</v>
      </c>
      <c r="T235" s="80">
        <v>14</v>
      </c>
      <c r="U235" s="84">
        <f t="shared" si="37"/>
        <v>4014</v>
      </c>
      <c r="V235" s="67">
        <f>IF(ISBLANK(X235), "", _xlfn.XLOOKUP(X235,'SNAP2 IDs'!C$3:C$15,'SNAP2 IDs'!B$3:B$15,""))</f>
        <v>2</v>
      </c>
      <c r="W235" s="67">
        <f>_xlfn.XLOOKUP($V235, 'SNAP2 IDs'!$B$3:$B$15,'SNAP2 IDs'!D$3:D$15, "Lookup err")</f>
        <v>2</v>
      </c>
      <c r="X235" s="67">
        <v>10</v>
      </c>
      <c r="Y235" s="67" t="str">
        <f>_xlfn.XLOOKUP($V235, 'SNAP2 IDs'!$B$3:$B$15,'SNAP2 IDs'!E$3:E$15, "Lookup err")</f>
        <v>00:00:41:1e:e4:75</v>
      </c>
      <c r="Z235" s="67" t="str">
        <f>_xlfn.XLOOKUP($V235, 'SNAP2 IDs'!$B$3:$B$15,'SNAP2 IDs'!F$3:F$15, "Lookup err")</f>
        <v>snap10.sas.pvt</v>
      </c>
      <c r="AA235" s="67">
        <v>1</v>
      </c>
      <c r="AB235" s="67">
        <v>2</v>
      </c>
      <c r="AC235" s="67">
        <v>3</v>
      </c>
      <c r="AD235" s="67">
        <f t="shared" si="41"/>
        <v>32</v>
      </c>
      <c r="AE235" s="67">
        <f t="shared" si="42"/>
        <v>33</v>
      </c>
      <c r="AF235" s="67">
        <f t="shared" si="43"/>
        <v>304</v>
      </c>
      <c r="AG235" s="76" t="s">
        <v>713</v>
      </c>
    </row>
    <row r="236" spans="1:33" s="45" customFormat="1" ht="15.95" customHeight="1">
      <c r="A236" s="90"/>
      <c r="B236" s="87" t="s">
        <v>729</v>
      </c>
      <c r="C236" s="74" t="s">
        <v>71</v>
      </c>
      <c r="D236" s="74">
        <v>37.239956790000001</v>
      </c>
      <c r="E236" s="74">
        <v>-118.28264471999999</v>
      </c>
      <c r="F236" s="74">
        <v>1183.53</v>
      </c>
      <c r="G236" s="75">
        <v>-86.78</v>
      </c>
      <c r="H236" s="75">
        <v>19.920000000000002</v>
      </c>
      <c r="I236" s="85" t="s">
        <v>72</v>
      </c>
      <c r="J236" s="85" t="s">
        <v>72</v>
      </c>
      <c r="K236" s="99" t="s">
        <v>730</v>
      </c>
      <c r="L236" s="99" t="s">
        <v>731</v>
      </c>
      <c r="M236" s="85" t="s">
        <v>75</v>
      </c>
      <c r="N236" s="85" t="s">
        <v>75</v>
      </c>
      <c r="O236" s="67">
        <v>40</v>
      </c>
      <c r="P236" s="67">
        <f>_xlfn.XLOOKUP(O236,'ARX IDs'!B$3:B$47,'ARX IDs'!C$3:C$47,"")</f>
        <v>45</v>
      </c>
      <c r="Q236" s="67">
        <v>40</v>
      </c>
      <c r="R236" s="67">
        <v>15</v>
      </c>
      <c r="S236" s="84">
        <f t="shared" si="36"/>
        <v>4015</v>
      </c>
      <c r="T236" s="80">
        <v>16</v>
      </c>
      <c r="U236" s="84">
        <f t="shared" si="37"/>
        <v>4016</v>
      </c>
      <c r="V236" s="67">
        <f>IF(ISBLANK(X236), "", _xlfn.XLOOKUP(X236,'SNAP2 IDs'!C$3:C$15,'SNAP2 IDs'!B$3:B$15,""))</f>
        <v>2</v>
      </c>
      <c r="W236" s="67">
        <f>_xlfn.XLOOKUP($V236, 'SNAP2 IDs'!$B$3:$B$15,'SNAP2 IDs'!D$3:D$15, "Lookup err")</f>
        <v>2</v>
      </c>
      <c r="X236" s="67">
        <v>10</v>
      </c>
      <c r="Y236" s="67" t="str">
        <f>_xlfn.XLOOKUP($V236, 'SNAP2 IDs'!$B$3:$B$15,'SNAP2 IDs'!E$3:E$15, "Lookup err")</f>
        <v>00:00:41:1e:e4:75</v>
      </c>
      <c r="Z236" s="67" t="str">
        <f>_xlfn.XLOOKUP($V236, 'SNAP2 IDs'!$B$3:$B$15,'SNAP2 IDs'!F$3:F$15, "Lookup err")</f>
        <v>snap10.sas.pvt</v>
      </c>
      <c r="AA236" s="67">
        <v>1</v>
      </c>
      <c r="AB236" s="67">
        <v>4</v>
      </c>
      <c r="AC236" s="67">
        <v>5</v>
      </c>
      <c r="AD236" s="67">
        <f t="shared" si="41"/>
        <v>38</v>
      </c>
      <c r="AE236" s="67">
        <f t="shared" si="42"/>
        <v>39</v>
      </c>
      <c r="AF236" s="67">
        <f t="shared" si="43"/>
        <v>307</v>
      </c>
      <c r="AG236" s="76" t="s">
        <v>713</v>
      </c>
    </row>
    <row r="237" spans="1:33" s="45" customFormat="1" ht="15.95" customHeight="1">
      <c r="A237" s="90"/>
      <c r="B237" s="87" t="s">
        <v>732</v>
      </c>
      <c r="C237" s="74" t="s">
        <v>71</v>
      </c>
      <c r="D237" s="74">
        <v>37.239922139999997</v>
      </c>
      <c r="E237" s="74">
        <v>-118.28239028</v>
      </c>
      <c r="F237" s="74">
        <v>1183.3399999999999</v>
      </c>
      <c r="G237" s="75">
        <v>-64.2</v>
      </c>
      <c r="H237" s="75">
        <v>16.079999999999998</v>
      </c>
      <c r="I237" s="85" t="s">
        <v>72</v>
      </c>
      <c r="J237" s="85" t="s">
        <v>72</v>
      </c>
      <c r="K237" s="99" t="s">
        <v>733</v>
      </c>
      <c r="L237" s="99" t="s">
        <v>734</v>
      </c>
      <c r="M237" s="85" t="s">
        <v>75</v>
      </c>
      <c r="N237" s="85" t="s">
        <v>75</v>
      </c>
      <c r="O237" s="67">
        <v>41</v>
      </c>
      <c r="P237" s="67">
        <f>_xlfn.XLOOKUP(O237,'ARX IDs'!B$3:B$47,'ARX IDs'!C$3:C$47,"")</f>
        <v>46</v>
      </c>
      <c r="Q237" s="67">
        <v>41</v>
      </c>
      <c r="R237" s="67">
        <v>1</v>
      </c>
      <c r="S237" s="84">
        <f t="shared" si="36"/>
        <v>4101</v>
      </c>
      <c r="T237" s="80">
        <v>2</v>
      </c>
      <c r="U237" s="84">
        <f t="shared" si="37"/>
        <v>4102</v>
      </c>
      <c r="V237" s="67">
        <f>IF(ISBLANK(X237), "", _xlfn.XLOOKUP(X237,'SNAP2 IDs'!C$3:C$15,'SNAP2 IDs'!B$3:B$15,""))</f>
        <v>2</v>
      </c>
      <c r="W237" s="67">
        <f>_xlfn.XLOOKUP($V237, 'SNAP2 IDs'!$B$3:$B$15,'SNAP2 IDs'!D$3:D$15, "Lookup err")</f>
        <v>2</v>
      </c>
      <c r="X237" s="67">
        <v>10</v>
      </c>
      <c r="Y237" s="67" t="str">
        <f>_xlfn.XLOOKUP($V237, 'SNAP2 IDs'!$B$3:$B$15,'SNAP2 IDs'!E$3:E$15, "Lookup err")</f>
        <v>00:00:41:1e:e4:75</v>
      </c>
      <c r="Z237" s="67" t="str">
        <f>_xlfn.XLOOKUP($V237, 'SNAP2 IDs'!$B$3:$B$15,'SNAP2 IDs'!F$3:F$15, "Lookup err")</f>
        <v>snap10.sas.pvt</v>
      </c>
      <c r="AA237" s="67">
        <v>1</v>
      </c>
      <c r="AB237" s="67">
        <v>6</v>
      </c>
      <c r="AC237" s="67">
        <v>7</v>
      </c>
      <c r="AD237" s="67">
        <f t="shared" si="41"/>
        <v>36</v>
      </c>
      <c r="AE237" s="67">
        <f t="shared" si="42"/>
        <v>37</v>
      </c>
      <c r="AF237" s="67">
        <f t="shared" si="43"/>
        <v>306</v>
      </c>
      <c r="AG237" s="76" t="s">
        <v>713</v>
      </c>
    </row>
    <row r="238" spans="1:33" s="45" customFormat="1" ht="15.95" customHeight="1">
      <c r="A238" s="90"/>
      <c r="B238" s="87" t="s">
        <v>735</v>
      </c>
      <c r="C238" s="74" t="s">
        <v>71</v>
      </c>
      <c r="D238" s="74">
        <v>37.239847390000001</v>
      </c>
      <c r="E238" s="74">
        <v>-118.2825971</v>
      </c>
      <c r="F238" s="74">
        <v>1183.4000000000001</v>
      </c>
      <c r="G238" s="75">
        <v>-82.56</v>
      </c>
      <c r="H238" s="75">
        <v>7.78</v>
      </c>
      <c r="I238" s="85" t="s">
        <v>72</v>
      </c>
      <c r="J238" s="85" t="s">
        <v>72</v>
      </c>
      <c r="K238" s="99" t="s">
        <v>480</v>
      </c>
      <c r="L238" s="99" t="s">
        <v>736</v>
      </c>
      <c r="M238" s="85" t="s">
        <v>75</v>
      </c>
      <c r="N238" s="85" t="s">
        <v>75</v>
      </c>
      <c r="O238" s="67">
        <v>38</v>
      </c>
      <c r="P238" s="67">
        <f>_xlfn.XLOOKUP(O238,'ARX IDs'!B$3:B$47,'ARX IDs'!C$3:C$47,"")</f>
        <v>43</v>
      </c>
      <c r="Q238" s="67">
        <v>38</v>
      </c>
      <c r="R238" s="67">
        <v>11</v>
      </c>
      <c r="S238" s="84">
        <f t="shared" si="36"/>
        <v>3811</v>
      </c>
      <c r="T238" s="80">
        <v>12</v>
      </c>
      <c r="U238" s="84">
        <f t="shared" si="37"/>
        <v>3812</v>
      </c>
      <c r="V238" s="67">
        <f>IF(ISBLANK(X238), "", _xlfn.XLOOKUP(X238,'SNAP2 IDs'!C$3:C$15,'SNAP2 IDs'!B$3:B$15,""))</f>
        <v>2</v>
      </c>
      <c r="W238" s="67">
        <f>_xlfn.XLOOKUP($V238, 'SNAP2 IDs'!$B$3:$B$15,'SNAP2 IDs'!D$3:D$15, "Lookup err")</f>
        <v>2</v>
      </c>
      <c r="X238" s="67">
        <v>10</v>
      </c>
      <c r="Y238" s="67" t="str">
        <f>_xlfn.XLOOKUP($V238, 'SNAP2 IDs'!$B$3:$B$15,'SNAP2 IDs'!E$3:E$15, "Lookup err")</f>
        <v>00:00:41:1e:e4:75</v>
      </c>
      <c r="Z238" s="67" t="str">
        <f>_xlfn.XLOOKUP($V238, 'SNAP2 IDs'!$B$3:$B$15,'SNAP2 IDs'!F$3:F$15, "Lookup err")</f>
        <v>snap10.sas.pvt</v>
      </c>
      <c r="AA238" s="67">
        <v>0</v>
      </c>
      <c r="AB238" s="67">
        <v>0</v>
      </c>
      <c r="AC238" s="67">
        <v>1</v>
      </c>
      <c r="AD238" s="67">
        <f t="shared" si="41"/>
        <v>2</v>
      </c>
      <c r="AE238" s="67">
        <f t="shared" si="42"/>
        <v>3</v>
      </c>
      <c r="AF238" s="67">
        <f t="shared" si="43"/>
        <v>289</v>
      </c>
      <c r="AG238" s="76" t="s">
        <v>713</v>
      </c>
    </row>
    <row r="239" spans="1:33" s="45" customFormat="1" ht="15.95" customHeight="1">
      <c r="A239" s="90"/>
      <c r="B239" s="87" t="s">
        <v>737</v>
      </c>
      <c r="C239" s="74" t="s">
        <v>71</v>
      </c>
      <c r="D239" s="74">
        <v>37.239828809999999</v>
      </c>
      <c r="E239" s="74">
        <v>-118.28242881</v>
      </c>
      <c r="F239" s="74">
        <v>1183.1500000000001</v>
      </c>
      <c r="G239" s="75">
        <v>-67.62</v>
      </c>
      <c r="H239" s="75">
        <v>5.72</v>
      </c>
      <c r="I239" s="85" t="s">
        <v>72</v>
      </c>
      <c r="J239" s="85" t="s">
        <v>72</v>
      </c>
      <c r="K239" s="99" t="s">
        <v>738</v>
      </c>
      <c r="L239" s="99" t="s">
        <v>739</v>
      </c>
      <c r="M239" s="85" t="s">
        <v>75</v>
      </c>
      <c r="N239" s="85" t="s">
        <v>75</v>
      </c>
      <c r="O239" s="67">
        <v>41</v>
      </c>
      <c r="P239" s="67">
        <f>_xlfn.XLOOKUP(O239,'ARX IDs'!B$3:B$47,'ARX IDs'!C$3:C$47,"")</f>
        <v>46</v>
      </c>
      <c r="Q239" s="67">
        <v>41</v>
      </c>
      <c r="R239" s="67">
        <v>3</v>
      </c>
      <c r="S239" s="84">
        <f t="shared" si="36"/>
        <v>4103</v>
      </c>
      <c r="T239" s="80">
        <v>4</v>
      </c>
      <c r="U239" s="84">
        <f t="shared" si="37"/>
        <v>4104</v>
      </c>
      <c r="V239" s="67">
        <f>IF(ISBLANK(X239), "", _xlfn.XLOOKUP(X239,'SNAP2 IDs'!C$3:C$15,'SNAP2 IDs'!B$3:B$15,""))</f>
        <v>2</v>
      </c>
      <c r="W239" s="67">
        <f>_xlfn.XLOOKUP($V239, 'SNAP2 IDs'!$B$3:$B$15,'SNAP2 IDs'!D$3:D$15, "Lookup err")</f>
        <v>2</v>
      </c>
      <c r="X239" s="67">
        <v>10</v>
      </c>
      <c r="Y239" s="67" t="str">
        <f>_xlfn.XLOOKUP($V239, 'SNAP2 IDs'!$B$3:$B$15,'SNAP2 IDs'!E$3:E$15, "Lookup err")</f>
        <v>00:00:41:1e:e4:75</v>
      </c>
      <c r="Z239" s="67" t="str">
        <f>_xlfn.XLOOKUP($V239, 'SNAP2 IDs'!$B$3:$B$15,'SNAP2 IDs'!F$3:F$15, "Lookup err")</f>
        <v>snap10.sas.pvt</v>
      </c>
      <c r="AA239" s="67">
        <v>1</v>
      </c>
      <c r="AB239" s="67">
        <v>8</v>
      </c>
      <c r="AC239" s="67">
        <v>9</v>
      </c>
      <c r="AD239" s="67">
        <f t="shared" si="41"/>
        <v>42</v>
      </c>
      <c r="AE239" s="67">
        <f t="shared" si="42"/>
        <v>43</v>
      </c>
      <c r="AF239" s="67">
        <f t="shared" si="43"/>
        <v>309</v>
      </c>
      <c r="AG239" s="76" t="s">
        <v>713</v>
      </c>
    </row>
    <row r="240" spans="1:33" s="45" customFormat="1" ht="15.95" customHeight="1">
      <c r="A240" s="90"/>
      <c r="B240" s="87" t="s">
        <v>740</v>
      </c>
      <c r="C240" s="74" t="s">
        <v>71</v>
      </c>
      <c r="D240" s="74">
        <v>37.239792059999999</v>
      </c>
      <c r="E240" s="74">
        <v>-118.28253152000001</v>
      </c>
      <c r="F240" s="74">
        <v>1183.22</v>
      </c>
      <c r="G240" s="75">
        <v>-76.739999999999995</v>
      </c>
      <c r="H240" s="75">
        <v>1.64</v>
      </c>
      <c r="I240" s="85" t="s">
        <v>72</v>
      </c>
      <c r="J240" s="85" t="s">
        <v>72</v>
      </c>
      <c r="K240" s="99" t="s">
        <v>741</v>
      </c>
      <c r="L240" s="99" t="s">
        <v>742</v>
      </c>
      <c r="M240" s="85" t="s">
        <v>75</v>
      </c>
      <c r="N240" s="85" t="s">
        <v>75</v>
      </c>
      <c r="O240" s="67">
        <v>41</v>
      </c>
      <c r="P240" s="67">
        <f>_xlfn.XLOOKUP(O240,'ARX IDs'!B$3:B$47,'ARX IDs'!C$3:C$47,"")</f>
        <v>46</v>
      </c>
      <c r="Q240" s="67">
        <v>41</v>
      </c>
      <c r="R240" s="67">
        <v>5</v>
      </c>
      <c r="S240" s="84">
        <f t="shared" si="36"/>
        <v>4105</v>
      </c>
      <c r="T240" s="80">
        <v>6</v>
      </c>
      <c r="U240" s="84">
        <f t="shared" si="37"/>
        <v>4106</v>
      </c>
      <c r="V240" s="67">
        <f>IF(ISBLANK(X240), "", _xlfn.XLOOKUP(X240,'SNAP2 IDs'!C$3:C$15,'SNAP2 IDs'!B$3:B$15,""))</f>
        <v>2</v>
      </c>
      <c r="W240" s="67">
        <f>_xlfn.XLOOKUP($V240, 'SNAP2 IDs'!$B$3:$B$15,'SNAP2 IDs'!D$3:D$15, "Lookup err")</f>
        <v>2</v>
      </c>
      <c r="X240" s="67">
        <v>10</v>
      </c>
      <c r="Y240" s="67" t="str">
        <f>_xlfn.XLOOKUP($V240, 'SNAP2 IDs'!$B$3:$B$15,'SNAP2 IDs'!E$3:E$15, "Lookup err")</f>
        <v>00:00:41:1e:e4:75</v>
      </c>
      <c r="Z240" s="67" t="str">
        <f>_xlfn.XLOOKUP($V240, 'SNAP2 IDs'!$B$3:$B$15,'SNAP2 IDs'!F$3:F$15, "Lookup err")</f>
        <v>snap10.sas.pvt</v>
      </c>
      <c r="AA240" s="67">
        <v>1</v>
      </c>
      <c r="AB240" s="67">
        <v>10</v>
      </c>
      <c r="AC240" s="67">
        <v>11</v>
      </c>
      <c r="AD240" s="67">
        <f t="shared" si="41"/>
        <v>40</v>
      </c>
      <c r="AE240" s="67">
        <f t="shared" si="42"/>
        <v>41</v>
      </c>
      <c r="AF240" s="67">
        <f t="shared" si="43"/>
        <v>308</v>
      </c>
      <c r="AG240" s="76" t="s">
        <v>713</v>
      </c>
    </row>
    <row r="241" spans="1:33" s="45" customFormat="1" ht="15.95" customHeight="1">
      <c r="A241" s="90"/>
      <c r="B241" s="87" t="s">
        <v>743</v>
      </c>
      <c r="C241" s="74" t="s">
        <v>71</v>
      </c>
      <c r="D241" s="74">
        <v>37.239757070000003</v>
      </c>
      <c r="E241" s="74">
        <v>-118.28270626</v>
      </c>
      <c r="F241" s="74">
        <v>1183.56</v>
      </c>
      <c r="G241" s="75">
        <v>-92.24</v>
      </c>
      <c r="H241" s="75">
        <v>-2.2400000000000002</v>
      </c>
      <c r="I241" s="85" t="s">
        <v>72</v>
      </c>
      <c r="J241" s="85" t="s">
        <v>72</v>
      </c>
      <c r="K241" s="99" t="s">
        <v>666</v>
      </c>
      <c r="L241" s="99" t="s">
        <v>744</v>
      </c>
      <c r="M241" s="85" t="s">
        <v>75</v>
      </c>
      <c r="N241" s="85" t="s">
        <v>75</v>
      </c>
      <c r="O241" s="67">
        <v>41</v>
      </c>
      <c r="P241" s="67">
        <f>_xlfn.XLOOKUP(O241,'ARX IDs'!B$3:B$47,'ARX IDs'!C$3:C$47,"")</f>
        <v>46</v>
      </c>
      <c r="Q241" s="67">
        <v>41</v>
      </c>
      <c r="R241" s="67">
        <v>7</v>
      </c>
      <c r="S241" s="84">
        <f t="shared" si="36"/>
        <v>4107</v>
      </c>
      <c r="T241" s="80">
        <v>8</v>
      </c>
      <c r="U241" s="84">
        <f t="shared" si="37"/>
        <v>4108</v>
      </c>
      <c r="V241" s="67">
        <f>IF(ISBLANK(X241), "", _xlfn.XLOOKUP(X241,'SNAP2 IDs'!C$3:C$15,'SNAP2 IDs'!B$3:B$15,""))</f>
        <v>2</v>
      </c>
      <c r="W241" s="67">
        <f>_xlfn.XLOOKUP($V241, 'SNAP2 IDs'!$B$3:$B$15,'SNAP2 IDs'!D$3:D$15, "Lookup err")</f>
        <v>2</v>
      </c>
      <c r="X241" s="67">
        <v>10</v>
      </c>
      <c r="Y241" s="67" t="str">
        <f>_xlfn.XLOOKUP($V241, 'SNAP2 IDs'!$B$3:$B$15,'SNAP2 IDs'!E$3:E$15, "Lookup err")</f>
        <v>00:00:41:1e:e4:75</v>
      </c>
      <c r="Z241" s="67" t="str">
        <f>_xlfn.XLOOKUP($V241, 'SNAP2 IDs'!$B$3:$B$15,'SNAP2 IDs'!F$3:F$15, "Lookup err")</f>
        <v>snap10.sas.pvt</v>
      </c>
      <c r="AA241" s="67">
        <v>1</v>
      </c>
      <c r="AB241" s="67">
        <v>12</v>
      </c>
      <c r="AC241" s="67">
        <v>13</v>
      </c>
      <c r="AD241" s="67">
        <f t="shared" si="41"/>
        <v>46</v>
      </c>
      <c r="AE241" s="67">
        <f t="shared" si="42"/>
        <v>47</v>
      </c>
      <c r="AF241" s="67">
        <f t="shared" si="43"/>
        <v>311</v>
      </c>
      <c r="AG241" s="76" t="s">
        <v>713</v>
      </c>
    </row>
    <row r="242" spans="1:33" s="45" customFormat="1" ht="15.95" customHeight="1">
      <c r="A242" s="90"/>
      <c r="B242" s="87" t="s">
        <v>745</v>
      </c>
      <c r="C242" s="74" t="s">
        <v>71</v>
      </c>
      <c r="D242" s="74">
        <v>37.239738529999997</v>
      </c>
      <c r="E242" s="74">
        <v>-118.28237884000001</v>
      </c>
      <c r="F242" s="74">
        <v>1183.0999999999999</v>
      </c>
      <c r="G242" s="75">
        <v>-63.19</v>
      </c>
      <c r="H242" s="75">
        <v>-4.3</v>
      </c>
      <c r="I242" s="85" t="s">
        <v>72</v>
      </c>
      <c r="J242" s="85" t="s">
        <v>72</v>
      </c>
      <c r="K242" s="99" t="s">
        <v>608</v>
      </c>
      <c r="L242" s="99" t="s">
        <v>640</v>
      </c>
      <c r="M242" s="85" t="s">
        <v>75</v>
      </c>
      <c r="N242" s="85" t="s">
        <v>75</v>
      </c>
      <c r="O242" s="67">
        <v>41</v>
      </c>
      <c r="P242" s="67">
        <f>_xlfn.XLOOKUP(O242,'ARX IDs'!B$3:B$47,'ARX IDs'!C$3:C$47,"")</f>
        <v>46</v>
      </c>
      <c r="Q242" s="67">
        <v>41</v>
      </c>
      <c r="R242" s="67">
        <v>9</v>
      </c>
      <c r="S242" s="84">
        <f t="shared" si="36"/>
        <v>4109</v>
      </c>
      <c r="T242" s="80">
        <v>10</v>
      </c>
      <c r="U242" s="84">
        <f t="shared" si="37"/>
        <v>4110</v>
      </c>
      <c r="V242" s="67">
        <f>IF(ISBLANK(X242), "", _xlfn.XLOOKUP(X242,'SNAP2 IDs'!C$3:C$15,'SNAP2 IDs'!B$3:B$15,""))</f>
        <v>2</v>
      </c>
      <c r="W242" s="67">
        <f>_xlfn.XLOOKUP($V242, 'SNAP2 IDs'!$B$3:$B$15,'SNAP2 IDs'!D$3:D$15, "Lookup err")</f>
        <v>2</v>
      </c>
      <c r="X242" s="67">
        <v>10</v>
      </c>
      <c r="Y242" s="67" t="str">
        <f>_xlfn.XLOOKUP($V242, 'SNAP2 IDs'!$B$3:$B$15,'SNAP2 IDs'!E$3:E$15, "Lookup err")</f>
        <v>00:00:41:1e:e4:75</v>
      </c>
      <c r="Z242" s="67" t="str">
        <f>_xlfn.XLOOKUP($V242, 'SNAP2 IDs'!$B$3:$B$15,'SNAP2 IDs'!F$3:F$15, "Lookup err")</f>
        <v>snap10.sas.pvt</v>
      </c>
      <c r="AA242" s="67">
        <v>1</v>
      </c>
      <c r="AB242" s="67">
        <v>14</v>
      </c>
      <c r="AC242" s="67">
        <v>15</v>
      </c>
      <c r="AD242" s="67">
        <f t="shared" si="41"/>
        <v>44</v>
      </c>
      <c r="AE242" s="67">
        <f t="shared" si="42"/>
        <v>45</v>
      </c>
      <c r="AF242" s="67">
        <f t="shared" si="43"/>
        <v>310</v>
      </c>
      <c r="AG242" s="76" t="s">
        <v>713</v>
      </c>
    </row>
    <row r="243" spans="1:33" s="45" customFormat="1" ht="15.95" customHeight="1">
      <c r="A243" s="90"/>
      <c r="B243" s="87" t="s">
        <v>746</v>
      </c>
      <c r="C243" s="74" t="s">
        <v>71</v>
      </c>
      <c r="D243" s="74">
        <v>37.239689769999998</v>
      </c>
      <c r="E243" s="74">
        <v>-118.28240126999999</v>
      </c>
      <c r="F243" s="74">
        <v>1183.0899999999999</v>
      </c>
      <c r="G243" s="75">
        <v>-65.180000000000007</v>
      </c>
      <c r="H243" s="75">
        <v>-9.7100000000000009</v>
      </c>
      <c r="I243" s="85" t="s">
        <v>72</v>
      </c>
      <c r="J243" s="85" t="s">
        <v>72</v>
      </c>
      <c r="K243" s="99">
        <v>1488</v>
      </c>
      <c r="L243" s="99">
        <v>1654</v>
      </c>
      <c r="M243" s="85" t="s">
        <v>75</v>
      </c>
      <c r="N243" s="85" t="s">
        <v>75</v>
      </c>
      <c r="O243" s="67">
        <v>41</v>
      </c>
      <c r="P243" s="67">
        <f>_xlfn.XLOOKUP(O243,'ARX IDs'!B$3:B$47,'ARX IDs'!C$3:C$47,"")</f>
        <v>46</v>
      </c>
      <c r="Q243" s="67">
        <v>41</v>
      </c>
      <c r="R243" s="67">
        <v>11</v>
      </c>
      <c r="S243" s="84">
        <f t="shared" si="36"/>
        <v>4111</v>
      </c>
      <c r="T243" s="80">
        <v>12</v>
      </c>
      <c r="U243" s="84">
        <f t="shared" si="37"/>
        <v>4112</v>
      </c>
      <c r="V243" s="67">
        <f>IF(ISBLANK(X243), "", _xlfn.XLOOKUP(X243,'SNAP2 IDs'!C$3:C$15,'SNAP2 IDs'!B$3:B$15,""))</f>
        <v>2</v>
      </c>
      <c r="W243" s="67">
        <f>_xlfn.XLOOKUP($V243, 'SNAP2 IDs'!$B$3:$B$15,'SNAP2 IDs'!D$3:D$15, "Lookup err")</f>
        <v>2</v>
      </c>
      <c r="X243" s="67">
        <v>10</v>
      </c>
      <c r="Y243" s="67" t="str">
        <f>_xlfn.XLOOKUP($V243, 'SNAP2 IDs'!$B$3:$B$15,'SNAP2 IDs'!E$3:E$15, "Lookup err")</f>
        <v>00:00:41:1e:e4:75</v>
      </c>
      <c r="Z243" s="67" t="str">
        <f>_xlfn.XLOOKUP($V243, 'SNAP2 IDs'!$B$3:$B$15,'SNAP2 IDs'!F$3:F$15, "Lookup err")</f>
        <v>snap10.sas.pvt</v>
      </c>
      <c r="AA243" s="67">
        <v>1</v>
      </c>
      <c r="AB243" s="67">
        <v>16</v>
      </c>
      <c r="AC243" s="67">
        <v>17</v>
      </c>
      <c r="AD243" s="67">
        <f t="shared" si="41"/>
        <v>50</v>
      </c>
      <c r="AE243" s="67">
        <f t="shared" si="42"/>
        <v>51</v>
      </c>
      <c r="AF243" s="67">
        <f t="shared" si="43"/>
        <v>313</v>
      </c>
      <c r="AG243" s="76" t="s">
        <v>713</v>
      </c>
    </row>
    <row r="244" spans="1:33" s="45" customFormat="1" ht="15.95" customHeight="1">
      <c r="A244" s="90"/>
      <c r="B244" s="87" t="s">
        <v>747</v>
      </c>
      <c r="C244" s="74" t="s">
        <v>71</v>
      </c>
      <c r="D244" s="74">
        <v>37.23963869</v>
      </c>
      <c r="E244" s="74">
        <v>-118.28274017</v>
      </c>
      <c r="F244" s="74">
        <v>1183.52</v>
      </c>
      <c r="G244" s="75">
        <v>-95.25</v>
      </c>
      <c r="H244" s="75">
        <v>-15.38</v>
      </c>
      <c r="I244" s="85" t="s">
        <v>72</v>
      </c>
      <c r="J244" s="85" t="s">
        <v>72</v>
      </c>
      <c r="K244" s="99">
        <v>1484</v>
      </c>
      <c r="L244" s="99" t="s">
        <v>748</v>
      </c>
      <c r="M244" s="85" t="s">
        <v>75</v>
      </c>
      <c r="N244" s="85" t="s">
        <v>75</v>
      </c>
      <c r="O244" s="67">
        <v>41</v>
      </c>
      <c r="P244" s="67">
        <f>_xlfn.XLOOKUP(O244,'ARX IDs'!B$3:B$47,'ARX IDs'!C$3:C$47,"")</f>
        <v>46</v>
      </c>
      <c r="Q244" s="67">
        <v>41</v>
      </c>
      <c r="R244" s="67">
        <v>13</v>
      </c>
      <c r="S244" s="84">
        <f t="shared" si="36"/>
        <v>4113</v>
      </c>
      <c r="T244" s="80">
        <v>14</v>
      </c>
      <c r="U244" s="84">
        <f t="shared" si="37"/>
        <v>4114</v>
      </c>
      <c r="V244" s="67">
        <f>IF(ISBLANK(X244), "", _xlfn.XLOOKUP(X244,'SNAP2 IDs'!C$3:C$15,'SNAP2 IDs'!B$3:B$15,""))</f>
        <v>2</v>
      </c>
      <c r="W244" s="67">
        <f>_xlfn.XLOOKUP($V244, 'SNAP2 IDs'!$B$3:$B$15,'SNAP2 IDs'!D$3:D$15, "Lookup err")</f>
        <v>2</v>
      </c>
      <c r="X244" s="67">
        <v>10</v>
      </c>
      <c r="Y244" s="67" t="str">
        <f>_xlfn.XLOOKUP($V244, 'SNAP2 IDs'!$B$3:$B$15,'SNAP2 IDs'!E$3:E$15, "Lookup err")</f>
        <v>00:00:41:1e:e4:75</v>
      </c>
      <c r="Z244" s="67" t="str">
        <f>_xlfn.XLOOKUP($V244, 'SNAP2 IDs'!$B$3:$B$15,'SNAP2 IDs'!F$3:F$15, "Lookup err")</f>
        <v>snap10.sas.pvt</v>
      </c>
      <c r="AA244" s="67">
        <v>1</v>
      </c>
      <c r="AB244" s="67">
        <v>18</v>
      </c>
      <c r="AC244" s="67">
        <v>19</v>
      </c>
      <c r="AD244" s="67">
        <f t="shared" si="41"/>
        <v>48</v>
      </c>
      <c r="AE244" s="67">
        <f t="shared" si="42"/>
        <v>49</v>
      </c>
      <c r="AF244" s="67">
        <f t="shared" si="43"/>
        <v>312</v>
      </c>
      <c r="AG244" s="76" t="s">
        <v>713</v>
      </c>
    </row>
    <row r="245" spans="1:33" s="45" customFormat="1" ht="15.95" customHeight="1">
      <c r="A245" s="90"/>
      <c r="B245" s="87" t="s">
        <v>749</v>
      </c>
      <c r="C245" s="74" t="s">
        <v>71</v>
      </c>
      <c r="D245" s="74">
        <v>37.239623309999999</v>
      </c>
      <c r="E245" s="74">
        <v>-118.28247819000001</v>
      </c>
      <c r="F245" s="74">
        <v>1183.1400000000001</v>
      </c>
      <c r="G245" s="75">
        <v>-72</v>
      </c>
      <c r="H245" s="75">
        <v>-17.09</v>
      </c>
      <c r="I245" s="85" t="s">
        <v>72</v>
      </c>
      <c r="J245" s="85" t="s">
        <v>72</v>
      </c>
      <c r="K245" s="99" t="s">
        <v>750</v>
      </c>
      <c r="L245" s="99" t="s">
        <v>751</v>
      </c>
      <c r="M245" s="85" t="s">
        <v>75</v>
      </c>
      <c r="N245" s="85" t="s">
        <v>75</v>
      </c>
      <c r="O245" s="67">
        <v>44</v>
      </c>
      <c r="P245" s="67">
        <f>_xlfn.XLOOKUP(O245,'ARX IDs'!B$3:B$47,'ARX IDs'!C$3:C$47,"")</f>
        <v>26</v>
      </c>
      <c r="Q245" s="67">
        <v>44</v>
      </c>
      <c r="R245" s="67">
        <v>3</v>
      </c>
      <c r="S245" s="84">
        <f t="shared" si="36"/>
        <v>4403</v>
      </c>
      <c r="T245" s="80">
        <v>4</v>
      </c>
      <c r="U245" s="84">
        <f t="shared" si="37"/>
        <v>4404</v>
      </c>
      <c r="V245" s="67">
        <f>IF(ISBLANK(X245), "", _xlfn.XLOOKUP(X245,'SNAP2 IDs'!C$3:C$15,'SNAP2 IDs'!B$3:B$15,""))</f>
        <v>4</v>
      </c>
      <c r="W245" s="67">
        <f>_xlfn.XLOOKUP($V245, 'SNAP2 IDs'!$B$3:$B$15,'SNAP2 IDs'!D$3:D$15, "Lookup err")</f>
        <v>2</v>
      </c>
      <c r="X245" s="67">
        <v>11</v>
      </c>
      <c r="Y245" s="67" t="str">
        <f>_xlfn.XLOOKUP($V245, 'SNAP2 IDs'!$B$3:$B$15,'SNAP2 IDs'!E$3:E$15, "Lookup err")</f>
        <v>00:00:b3:fc:e4:6f</v>
      </c>
      <c r="Z245" s="67" t="str">
        <f>_xlfn.XLOOKUP($V245, 'SNAP2 IDs'!$B$3:$B$15,'SNAP2 IDs'!F$3:F$15, "Lookup err")</f>
        <v>snap11.sas.pvt</v>
      </c>
      <c r="AA245" s="67">
        <v>1</v>
      </c>
      <c r="AB245" s="67">
        <v>2</v>
      </c>
      <c r="AC245" s="67">
        <v>3</v>
      </c>
      <c r="AD245" s="67">
        <f t="shared" si="41"/>
        <v>32</v>
      </c>
      <c r="AE245" s="67">
        <f t="shared" si="42"/>
        <v>33</v>
      </c>
      <c r="AF245" s="67">
        <f t="shared" si="43"/>
        <v>336</v>
      </c>
      <c r="AG245" s="76" t="s">
        <v>752</v>
      </c>
    </row>
    <row r="246" spans="1:33" s="45" customFormat="1" ht="15.95" customHeight="1">
      <c r="A246" s="90" t="s">
        <v>753</v>
      </c>
      <c r="B246" s="87" t="s">
        <v>754</v>
      </c>
      <c r="C246" s="74" t="s">
        <v>71</v>
      </c>
      <c r="D246" s="74">
        <v>37.23960331</v>
      </c>
      <c r="E246" s="74">
        <v>-118.28257664</v>
      </c>
      <c r="F246" s="74">
        <v>1183.28</v>
      </c>
      <c r="G246" s="75">
        <v>-80.739999999999995</v>
      </c>
      <c r="H246" s="75">
        <v>-19.309999999999999</v>
      </c>
      <c r="I246" s="85" t="s">
        <v>72</v>
      </c>
      <c r="J246" s="85" t="s">
        <v>72</v>
      </c>
      <c r="K246" s="99" t="s">
        <v>755</v>
      </c>
      <c r="L246" s="99">
        <v>1366</v>
      </c>
      <c r="M246" s="85" t="s">
        <v>75</v>
      </c>
      <c r="N246" s="85" t="s">
        <v>75</v>
      </c>
      <c r="O246" s="67">
        <v>44</v>
      </c>
      <c r="P246" s="67">
        <f>_xlfn.XLOOKUP(O246,'ARX IDs'!B$3:B$47,'ARX IDs'!C$3:C$47,"")</f>
        <v>26</v>
      </c>
      <c r="Q246" s="67">
        <v>44</v>
      </c>
      <c r="R246" s="67">
        <v>5</v>
      </c>
      <c r="S246" s="84">
        <f t="shared" si="36"/>
        <v>4405</v>
      </c>
      <c r="T246" s="80">
        <v>6</v>
      </c>
      <c r="U246" s="84">
        <f t="shared" si="37"/>
        <v>4406</v>
      </c>
      <c r="V246" s="67">
        <f>IF(ISBLANK(X246), "", _xlfn.XLOOKUP(X246,'SNAP2 IDs'!C$3:C$15,'SNAP2 IDs'!B$3:B$15,""))</f>
        <v>4</v>
      </c>
      <c r="W246" s="67">
        <f>_xlfn.XLOOKUP($V246, 'SNAP2 IDs'!$B$3:$B$15,'SNAP2 IDs'!D$3:D$15, "Lookup err")</f>
        <v>2</v>
      </c>
      <c r="X246" s="67">
        <v>11</v>
      </c>
      <c r="Y246" s="67" t="str">
        <f>_xlfn.XLOOKUP($V246, 'SNAP2 IDs'!$B$3:$B$15,'SNAP2 IDs'!E$3:E$15, "Lookup err")</f>
        <v>00:00:b3:fc:e4:6f</v>
      </c>
      <c r="Z246" s="67" t="str">
        <f>_xlfn.XLOOKUP($V246, 'SNAP2 IDs'!$B$3:$B$15,'SNAP2 IDs'!F$3:F$15, "Lookup err")</f>
        <v>snap11.sas.pvt</v>
      </c>
      <c r="AA246" s="67">
        <v>1</v>
      </c>
      <c r="AB246" s="67">
        <v>4</v>
      </c>
      <c r="AC246" s="67">
        <v>5</v>
      </c>
      <c r="AD246" s="67">
        <f t="shared" si="41"/>
        <v>38</v>
      </c>
      <c r="AE246" s="67">
        <f t="shared" si="42"/>
        <v>39</v>
      </c>
      <c r="AF246" s="67">
        <f t="shared" si="43"/>
        <v>339</v>
      </c>
      <c r="AG246" s="76" t="s">
        <v>713</v>
      </c>
    </row>
    <row r="247" spans="1:33" s="45" customFormat="1" ht="15.95" customHeight="1">
      <c r="A247" s="90"/>
      <c r="B247" s="87" t="s">
        <v>756</v>
      </c>
      <c r="C247" s="74" t="s">
        <v>71</v>
      </c>
      <c r="D247" s="74">
        <v>37.239577609999998</v>
      </c>
      <c r="E247" s="74">
        <v>-118.28262243</v>
      </c>
      <c r="F247" s="74">
        <v>1183.4100000000001</v>
      </c>
      <c r="G247" s="75">
        <v>-84.8</v>
      </c>
      <c r="H247" s="75">
        <v>-22.16</v>
      </c>
      <c r="I247" s="85" t="s">
        <v>72</v>
      </c>
      <c r="J247" s="85" t="s">
        <v>72</v>
      </c>
      <c r="K247" s="99">
        <v>1181</v>
      </c>
      <c r="L247" s="99" t="s">
        <v>757</v>
      </c>
      <c r="M247" s="85" t="s">
        <v>75</v>
      </c>
      <c r="N247" s="85" t="s">
        <v>75</v>
      </c>
      <c r="O247" s="67">
        <v>43</v>
      </c>
      <c r="P247" s="67">
        <f>_xlfn.XLOOKUP(O247,'ARX IDs'!B$3:B$47,'ARX IDs'!C$3:C$47,"")</f>
        <v>48</v>
      </c>
      <c r="Q247" s="67">
        <v>43</v>
      </c>
      <c r="R247" s="67">
        <v>7</v>
      </c>
      <c r="S247" s="84">
        <f t="shared" si="36"/>
        <v>4307</v>
      </c>
      <c r="T247" s="80">
        <v>8</v>
      </c>
      <c r="U247" s="84">
        <f t="shared" si="37"/>
        <v>4308</v>
      </c>
      <c r="V247" s="67">
        <f>IF(ISBLANK(X247), "", _xlfn.XLOOKUP(X247,'SNAP2 IDs'!C$3:C$15,'SNAP2 IDs'!B$3:B$15,""))</f>
        <v>4</v>
      </c>
      <c r="W247" s="67">
        <f>_xlfn.XLOOKUP($V247, 'SNAP2 IDs'!$B$3:$B$15,'SNAP2 IDs'!D$3:D$15, "Lookup err")</f>
        <v>2</v>
      </c>
      <c r="X247" s="67">
        <v>11</v>
      </c>
      <c r="Y247" s="67" t="str">
        <f>_xlfn.XLOOKUP($V247, 'SNAP2 IDs'!$B$3:$B$15,'SNAP2 IDs'!E$3:E$15, "Lookup err")</f>
        <v>00:00:b3:fc:e4:6f</v>
      </c>
      <c r="Z247" s="67" t="str">
        <f>_xlfn.XLOOKUP($V247, 'SNAP2 IDs'!$B$3:$B$15,'SNAP2 IDs'!F$3:F$15, "Lookup err")</f>
        <v>snap11.sas.pvt</v>
      </c>
      <c r="AA247" s="67">
        <v>0</v>
      </c>
      <c r="AB247" s="67">
        <v>22</v>
      </c>
      <c r="AC247" s="67">
        <v>23</v>
      </c>
      <c r="AD247" s="67">
        <f t="shared" si="41"/>
        <v>20</v>
      </c>
      <c r="AE247" s="67">
        <f t="shared" si="42"/>
        <v>21</v>
      </c>
      <c r="AF247" s="67">
        <f t="shared" si="43"/>
        <v>330</v>
      </c>
      <c r="AG247" s="76" t="s">
        <v>713</v>
      </c>
    </row>
    <row r="248" spans="1:33" s="45" customFormat="1" ht="15.95" customHeight="1">
      <c r="A248" s="90"/>
      <c r="B248" s="87" t="s">
        <v>758</v>
      </c>
      <c r="C248" s="74" t="s">
        <v>71</v>
      </c>
      <c r="D248" s="74">
        <v>37.239521240000002</v>
      </c>
      <c r="E248" s="74">
        <v>-118.28243821</v>
      </c>
      <c r="F248" s="74">
        <v>1183.03</v>
      </c>
      <c r="G248" s="75">
        <v>-68.459999999999994</v>
      </c>
      <c r="H248" s="75">
        <v>-28.41</v>
      </c>
      <c r="I248" s="85" t="s">
        <v>72</v>
      </c>
      <c r="J248" s="85" t="s">
        <v>72</v>
      </c>
      <c r="K248" s="99" t="s">
        <v>645</v>
      </c>
      <c r="L248" s="99">
        <v>1387</v>
      </c>
      <c r="M248" s="85" t="s">
        <v>75</v>
      </c>
      <c r="N248" s="85" t="s">
        <v>75</v>
      </c>
      <c r="O248" s="67">
        <v>44</v>
      </c>
      <c r="P248" s="67">
        <f>_xlfn.XLOOKUP(O248,'ARX IDs'!B$3:B$47,'ARX IDs'!C$3:C$47,"")</f>
        <v>26</v>
      </c>
      <c r="Q248" s="67">
        <v>44</v>
      </c>
      <c r="R248" s="67">
        <v>7</v>
      </c>
      <c r="S248" s="84">
        <f t="shared" si="36"/>
        <v>4407</v>
      </c>
      <c r="T248" s="80">
        <v>8</v>
      </c>
      <c r="U248" s="84">
        <f t="shared" si="37"/>
        <v>4408</v>
      </c>
      <c r="V248" s="67">
        <f>IF(ISBLANK(X248), "", _xlfn.XLOOKUP(X248,'SNAP2 IDs'!C$3:C$15,'SNAP2 IDs'!B$3:B$15,""))</f>
        <v>4</v>
      </c>
      <c r="W248" s="67">
        <f>_xlfn.XLOOKUP($V248, 'SNAP2 IDs'!$B$3:$B$15,'SNAP2 IDs'!D$3:D$15, "Lookup err")</f>
        <v>2</v>
      </c>
      <c r="X248" s="67">
        <v>11</v>
      </c>
      <c r="Y248" s="67" t="str">
        <f>_xlfn.XLOOKUP($V248, 'SNAP2 IDs'!$B$3:$B$15,'SNAP2 IDs'!E$3:E$15, "Lookup err")</f>
        <v>00:00:b3:fc:e4:6f</v>
      </c>
      <c r="Z248" s="67" t="str">
        <f>_xlfn.XLOOKUP($V248, 'SNAP2 IDs'!$B$3:$B$15,'SNAP2 IDs'!F$3:F$15, "Lookup err")</f>
        <v>snap11.sas.pvt</v>
      </c>
      <c r="AA248" s="67">
        <v>1</v>
      </c>
      <c r="AB248" s="67">
        <v>6</v>
      </c>
      <c r="AC248" s="67">
        <v>7</v>
      </c>
      <c r="AD248" s="67">
        <f t="shared" si="41"/>
        <v>36</v>
      </c>
      <c r="AE248" s="67">
        <f t="shared" si="42"/>
        <v>37</v>
      </c>
      <c r="AF248" s="67">
        <f t="shared" si="43"/>
        <v>338</v>
      </c>
      <c r="AG248" s="76" t="s">
        <v>713</v>
      </c>
    </row>
    <row r="249" spans="1:33" s="45" customFormat="1" ht="15.95" customHeight="1">
      <c r="A249" s="90"/>
      <c r="B249" s="87" t="s">
        <v>759</v>
      </c>
      <c r="C249" s="74" t="s">
        <v>71</v>
      </c>
      <c r="D249" s="74">
        <v>37.239499639999998</v>
      </c>
      <c r="E249" s="74">
        <v>-118.28277593</v>
      </c>
      <c r="F249" s="74">
        <v>1183.46</v>
      </c>
      <c r="G249" s="75">
        <v>-98.42</v>
      </c>
      <c r="H249" s="75">
        <v>-30.81</v>
      </c>
      <c r="I249" s="85" t="s">
        <v>72</v>
      </c>
      <c r="J249" s="85" t="s">
        <v>72</v>
      </c>
      <c r="K249" s="99" t="s">
        <v>760</v>
      </c>
      <c r="L249" s="99">
        <v>1346</v>
      </c>
      <c r="M249" s="85" t="s">
        <v>75</v>
      </c>
      <c r="N249" s="85" t="s">
        <v>75</v>
      </c>
      <c r="O249" s="67">
        <v>44</v>
      </c>
      <c r="P249" s="67">
        <f>_xlfn.XLOOKUP(O249,'ARX IDs'!B$3:B$47,'ARX IDs'!C$3:C$47,"")</f>
        <v>26</v>
      </c>
      <c r="Q249" s="67">
        <v>44</v>
      </c>
      <c r="R249" s="67">
        <v>9</v>
      </c>
      <c r="S249" s="84">
        <f t="shared" si="36"/>
        <v>4409</v>
      </c>
      <c r="T249" s="80">
        <v>10</v>
      </c>
      <c r="U249" s="84">
        <f t="shared" si="37"/>
        <v>4410</v>
      </c>
      <c r="V249" s="67">
        <f>IF(ISBLANK(X249), "", _xlfn.XLOOKUP(X249,'SNAP2 IDs'!C$3:C$15,'SNAP2 IDs'!B$3:B$15,""))</f>
        <v>4</v>
      </c>
      <c r="W249" s="67">
        <f>_xlfn.XLOOKUP($V249, 'SNAP2 IDs'!$B$3:$B$15,'SNAP2 IDs'!D$3:D$15, "Lookup err")</f>
        <v>2</v>
      </c>
      <c r="X249" s="67">
        <v>11</v>
      </c>
      <c r="Y249" s="67" t="str">
        <f>_xlfn.XLOOKUP($V249, 'SNAP2 IDs'!$B$3:$B$15,'SNAP2 IDs'!E$3:E$15, "Lookup err")</f>
        <v>00:00:b3:fc:e4:6f</v>
      </c>
      <c r="Z249" s="67" t="str">
        <f>_xlfn.XLOOKUP($V249, 'SNAP2 IDs'!$B$3:$B$15,'SNAP2 IDs'!F$3:F$15, "Lookup err")</f>
        <v>snap11.sas.pvt</v>
      </c>
      <c r="AA249" s="67">
        <v>1</v>
      </c>
      <c r="AB249" s="67">
        <v>8</v>
      </c>
      <c r="AC249" s="67">
        <v>9</v>
      </c>
      <c r="AD249" s="67">
        <f t="shared" si="41"/>
        <v>42</v>
      </c>
      <c r="AE249" s="67">
        <f t="shared" si="42"/>
        <v>43</v>
      </c>
      <c r="AF249" s="67">
        <f t="shared" si="43"/>
        <v>341</v>
      </c>
      <c r="AG249" s="76" t="s">
        <v>713</v>
      </c>
    </row>
    <row r="250" spans="1:33" s="45" customFormat="1" ht="15.95" customHeight="1">
      <c r="A250" s="90"/>
      <c r="B250" s="87" t="s">
        <v>761</v>
      </c>
      <c r="C250" s="74" t="s">
        <v>71</v>
      </c>
      <c r="D250" s="74">
        <v>37.23948833</v>
      </c>
      <c r="E250" s="74">
        <v>-118.28265759</v>
      </c>
      <c r="F250" s="74">
        <v>1183.31</v>
      </c>
      <c r="G250" s="75">
        <v>-87.92</v>
      </c>
      <c r="H250" s="75">
        <v>-32.07</v>
      </c>
      <c r="I250" s="85" t="s">
        <v>72</v>
      </c>
      <c r="J250" s="85" t="s">
        <v>72</v>
      </c>
      <c r="K250" s="99" t="s">
        <v>762</v>
      </c>
      <c r="L250" s="99">
        <v>1362</v>
      </c>
      <c r="M250" s="85" t="s">
        <v>75</v>
      </c>
      <c r="N250" s="85" t="s">
        <v>75</v>
      </c>
      <c r="O250" s="67">
        <v>44</v>
      </c>
      <c r="P250" s="67">
        <f>_xlfn.XLOOKUP(O250,'ARX IDs'!B$3:B$47,'ARX IDs'!C$3:C$47,"")</f>
        <v>26</v>
      </c>
      <c r="Q250" s="67">
        <v>44</v>
      </c>
      <c r="R250" s="67">
        <v>11</v>
      </c>
      <c r="S250" s="84">
        <f t="shared" si="36"/>
        <v>4411</v>
      </c>
      <c r="T250" s="80">
        <v>12</v>
      </c>
      <c r="U250" s="84">
        <f t="shared" si="37"/>
        <v>4412</v>
      </c>
      <c r="V250" s="67">
        <f>IF(ISBLANK(X250), "", _xlfn.XLOOKUP(X250,'SNAP2 IDs'!C$3:C$15,'SNAP2 IDs'!B$3:B$15,""))</f>
        <v>4</v>
      </c>
      <c r="W250" s="67">
        <f>_xlfn.XLOOKUP($V250, 'SNAP2 IDs'!$B$3:$B$15,'SNAP2 IDs'!D$3:D$15, "Lookup err")</f>
        <v>2</v>
      </c>
      <c r="X250" s="67">
        <v>11</v>
      </c>
      <c r="Y250" s="67" t="str">
        <f>_xlfn.XLOOKUP($V250, 'SNAP2 IDs'!$B$3:$B$15,'SNAP2 IDs'!E$3:E$15, "Lookup err")</f>
        <v>00:00:b3:fc:e4:6f</v>
      </c>
      <c r="Z250" s="67" t="str">
        <f>_xlfn.XLOOKUP($V250, 'SNAP2 IDs'!$B$3:$B$15,'SNAP2 IDs'!F$3:F$15, "Lookup err")</f>
        <v>snap11.sas.pvt</v>
      </c>
      <c r="AA250" s="67">
        <v>1</v>
      </c>
      <c r="AB250" s="67">
        <v>10</v>
      </c>
      <c r="AC250" s="67">
        <v>11</v>
      </c>
      <c r="AD250" s="67">
        <f t="shared" si="41"/>
        <v>40</v>
      </c>
      <c r="AE250" s="67">
        <f t="shared" si="42"/>
        <v>41</v>
      </c>
      <c r="AF250" s="67">
        <f t="shared" si="43"/>
        <v>340</v>
      </c>
      <c r="AG250" s="76" t="s">
        <v>713</v>
      </c>
    </row>
    <row r="251" spans="1:33" s="45" customFormat="1" ht="15.95" customHeight="1">
      <c r="A251" s="90"/>
      <c r="B251" s="87" t="s">
        <v>763</v>
      </c>
      <c r="C251" s="74" t="s">
        <v>71</v>
      </c>
      <c r="D251" s="74">
        <v>37.239393370000002</v>
      </c>
      <c r="E251" s="74">
        <v>-118.28258432</v>
      </c>
      <c r="F251" s="74">
        <v>1183.0899999999999</v>
      </c>
      <c r="G251" s="75">
        <v>-81.42</v>
      </c>
      <c r="H251" s="75">
        <v>-42.61</v>
      </c>
      <c r="I251" s="85" t="s">
        <v>72</v>
      </c>
      <c r="J251" s="85" t="s">
        <v>72</v>
      </c>
      <c r="K251" s="99" t="s">
        <v>764</v>
      </c>
      <c r="L251" s="99">
        <v>1649</v>
      </c>
      <c r="M251" s="85" t="s">
        <v>75</v>
      </c>
      <c r="N251" s="85" t="s">
        <v>75</v>
      </c>
      <c r="O251" s="67">
        <v>42</v>
      </c>
      <c r="P251" s="67">
        <f>_xlfn.XLOOKUP(O251,'ARX IDs'!B$3:B$47,'ARX IDs'!C$3:C$47,"")</f>
        <v>47</v>
      </c>
      <c r="Q251" s="67">
        <v>42</v>
      </c>
      <c r="R251" s="67">
        <v>1</v>
      </c>
      <c r="S251" s="84">
        <f t="shared" si="36"/>
        <v>4201</v>
      </c>
      <c r="T251" s="80">
        <v>2</v>
      </c>
      <c r="U251" s="84">
        <f t="shared" si="37"/>
        <v>4202</v>
      </c>
      <c r="V251" s="67">
        <f>IF(ISBLANK(X251), "", _xlfn.XLOOKUP(X251,'SNAP2 IDs'!C$3:C$15,'SNAP2 IDs'!B$3:B$15,""))</f>
        <v>4</v>
      </c>
      <c r="W251" s="67">
        <f>_xlfn.XLOOKUP($V251, 'SNAP2 IDs'!$B$3:$B$15,'SNAP2 IDs'!D$3:D$15, "Lookup err")</f>
        <v>2</v>
      </c>
      <c r="X251" s="67">
        <v>11</v>
      </c>
      <c r="Y251" s="67" t="str">
        <f>_xlfn.XLOOKUP($V251, 'SNAP2 IDs'!$B$3:$B$15,'SNAP2 IDs'!E$3:E$15, "Lookup err")</f>
        <v>00:00:b3:fc:e4:6f</v>
      </c>
      <c r="Z251" s="67" t="str">
        <f>_xlfn.XLOOKUP($V251, 'SNAP2 IDs'!$B$3:$B$15,'SNAP2 IDs'!F$3:F$15, "Lookup err")</f>
        <v>snap11.sas.pvt</v>
      </c>
      <c r="AA251" s="67">
        <v>0</v>
      </c>
      <c r="AB251" s="67">
        <v>0</v>
      </c>
      <c r="AC251" s="67">
        <v>1</v>
      </c>
      <c r="AD251" s="67">
        <f t="shared" si="41"/>
        <v>2</v>
      </c>
      <c r="AE251" s="67">
        <f t="shared" si="42"/>
        <v>3</v>
      </c>
      <c r="AF251" s="67">
        <f t="shared" si="43"/>
        <v>321</v>
      </c>
      <c r="AG251" s="76" t="s">
        <v>713</v>
      </c>
    </row>
    <row r="252" spans="1:33" s="45" customFormat="1" ht="15.95" customHeight="1">
      <c r="A252" s="90"/>
      <c r="B252" s="87" t="s">
        <v>765</v>
      </c>
      <c r="C252" s="74" t="s">
        <v>71</v>
      </c>
      <c r="D252" s="74">
        <v>37.239391189999999</v>
      </c>
      <c r="E252" s="74">
        <v>-118.28251398</v>
      </c>
      <c r="F252" s="74">
        <v>1182.96</v>
      </c>
      <c r="G252" s="75">
        <v>-75.180000000000007</v>
      </c>
      <c r="H252" s="75">
        <v>-42.85</v>
      </c>
      <c r="I252" s="85" t="s">
        <v>72</v>
      </c>
      <c r="J252" s="85" t="s">
        <v>72</v>
      </c>
      <c r="K252" s="99">
        <v>1480</v>
      </c>
      <c r="L252" s="99" t="s">
        <v>650</v>
      </c>
      <c r="M252" s="85" t="s">
        <v>75</v>
      </c>
      <c r="N252" s="85" t="s">
        <v>75</v>
      </c>
      <c r="O252" s="67">
        <v>44</v>
      </c>
      <c r="P252" s="67">
        <f>_xlfn.XLOOKUP(O252,'ARX IDs'!B$3:B$47,'ARX IDs'!C$3:C$47,"")</f>
        <v>26</v>
      </c>
      <c r="Q252" s="67">
        <v>44</v>
      </c>
      <c r="R252" s="67">
        <v>13</v>
      </c>
      <c r="S252" s="84">
        <f t="shared" si="36"/>
        <v>4413</v>
      </c>
      <c r="T252" s="80">
        <v>14</v>
      </c>
      <c r="U252" s="84">
        <f t="shared" si="37"/>
        <v>4414</v>
      </c>
      <c r="V252" s="67">
        <f>IF(ISBLANK(X252), "", _xlfn.XLOOKUP(X252,'SNAP2 IDs'!C$3:C$15,'SNAP2 IDs'!B$3:B$15,""))</f>
        <v>4</v>
      </c>
      <c r="W252" s="67">
        <f>_xlfn.XLOOKUP($V252, 'SNAP2 IDs'!$B$3:$B$15,'SNAP2 IDs'!D$3:D$15, "Lookup err")</f>
        <v>2</v>
      </c>
      <c r="X252" s="67">
        <v>11</v>
      </c>
      <c r="Y252" s="67" t="str">
        <f>_xlfn.XLOOKUP($V252, 'SNAP2 IDs'!$B$3:$B$15,'SNAP2 IDs'!E$3:E$15, "Lookup err")</f>
        <v>00:00:b3:fc:e4:6f</v>
      </c>
      <c r="Z252" s="67" t="str">
        <f>_xlfn.XLOOKUP($V252, 'SNAP2 IDs'!$B$3:$B$15,'SNAP2 IDs'!F$3:F$15, "Lookup err")</f>
        <v>snap11.sas.pvt</v>
      </c>
      <c r="AA252" s="67">
        <v>1</v>
      </c>
      <c r="AB252" s="67">
        <v>12</v>
      </c>
      <c r="AC252" s="67">
        <v>13</v>
      </c>
      <c r="AD252" s="67">
        <f t="shared" si="41"/>
        <v>46</v>
      </c>
      <c r="AE252" s="67">
        <f t="shared" si="42"/>
        <v>47</v>
      </c>
      <c r="AF252" s="67">
        <f t="shared" si="43"/>
        <v>343</v>
      </c>
      <c r="AG252" s="76" t="s">
        <v>713</v>
      </c>
    </row>
    <row r="253" spans="1:33" s="45" customFormat="1" ht="15.95" customHeight="1">
      <c r="A253" s="90"/>
      <c r="B253" s="87" t="s">
        <v>766</v>
      </c>
      <c r="C253" s="74" t="s">
        <v>71</v>
      </c>
      <c r="D253" s="74">
        <v>37.239302819999999</v>
      </c>
      <c r="E253" s="74">
        <v>-118.28258531</v>
      </c>
      <c r="F253" s="74">
        <v>1183.0899999999999</v>
      </c>
      <c r="G253" s="75">
        <v>-81.510000000000005</v>
      </c>
      <c r="H253" s="75">
        <v>-52.66</v>
      </c>
      <c r="I253" s="85" t="s">
        <v>72</v>
      </c>
      <c r="J253" s="85" t="s">
        <v>72</v>
      </c>
      <c r="K253" s="99" t="s">
        <v>767</v>
      </c>
      <c r="L253" s="99" t="s">
        <v>768</v>
      </c>
      <c r="M253" s="85" t="s">
        <v>75</v>
      </c>
      <c r="N253" s="85" t="s">
        <v>75</v>
      </c>
      <c r="O253" s="67">
        <v>44</v>
      </c>
      <c r="P253" s="67">
        <f>_xlfn.XLOOKUP(O253,'ARX IDs'!B$3:B$47,'ARX IDs'!C$3:C$47,"")</f>
        <v>26</v>
      </c>
      <c r="Q253" s="67">
        <v>44</v>
      </c>
      <c r="R253" s="67">
        <v>15</v>
      </c>
      <c r="S253" s="84">
        <f t="shared" si="36"/>
        <v>4415</v>
      </c>
      <c r="T253" s="80">
        <v>16</v>
      </c>
      <c r="U253" s="84">
        <f t="shared" si="37"/>
        <v>4416</v>
      </c>
      <c r="V253" s="67">
        <f>IF(ISBLANK(X253), "", _xlfn.XLOOKUP(X253,'SNAP2 IDs'!C$3:C$15,'SNAP2 IDs'!B$3:B$15,""))</f>
        <v>4</v>
      </c>
      <c r="W253" s="67">
        <f>_xlfn.XLOOKUP($V253, 'SNAP2 IDs'!$B$3:$B$15,'SNAP2 IDs'!D$3:D$15, "Lookup err")</f>
        <v>2</v>
      </c>
      <c r="X253" s="67">
        <v>11</v>
      </c>
      <c r="Y253" s="67" t="str">
        <f>_xlfn.XLOOKUP($V253, 'SNAP2 IDs'!$B$3:$B$15,'SNAP2 IDs'!E$3:E$15, "Lookup err")</f>
        <v>00:00:b3:fc:e4:6f</v>
      </c>
      <c r="Z253" s="67" t="str">
        <f>_xlfn.XLOOKUP($V253, 'SNAP2 IDs'!$B$3:$B$15,'SNAP2 IDs'!F$3:F$15, "Lookup err")</f>
        <v>snap11.sas.pvt</v>
      </c>
      <c r="AA253" s="67">
        <v>1</v>
      </c>
      <c r="AB253" s="67">
        <v>14</v>
      </c>
      <c r="AC253" s="67">
        <v>15</v>
      </c>
      <c r="AD253" s="67">
        <f t="shared" si="41"/>
        <v>44</v>
      </c>
      <c r="AE253" s="67">
        <f t="shared" si="42"/>
        <v>45</v>
      </c>
      <c r="AF253" s="67">
        <f t="shared" si="43"/>
        <v>342</v>
      </c>
      <c r="AG253" s="76" t="s">
        <v>343</v>
      </c>
    </row>
    <row r="254" spans="1:33" s="45" customFormat="1" ht="15.95" customHeight="1">
      <c r="A254" s="90"/>
      <c r="B254" s="87" t="s">
        <v>769</v>
      </c>
      <c r="C254" s="74" t="s">
        <v>71</v>
      </c>
      <c r="D254" s="74">
        <v>37.239287109999999</v>
      </c>
      <c r="E254" s="74">
        <v>-118.28244350999999</v>
      </c>
      <c r="F254" s="74">
        <v>1182.72</v>
      </c>
      <c r="G254" s="75">
        <v>-68.930000000000007</v>
      </c>
      <c r="H254" s="75">
        <v>-54.4</v>
      </c>
      <c r="I254" s="85" t="s">
        <v>72</v>
      </c>
      <c r="J254" s="85" t="s">
        <v>72</v>
      </c>
      <c r="K254" s="99" t="s">
        <v>770</v>
      </c>
      <c r="L254" s="99" t="s">
        <v>738</v>
      </c>
      <c r="M254" s="85" t="s">
        <v>75</v>
      </c>
      <c r="N254" s="85" t="s">
        <v>75</v>
      </c>
      <c r="O254" s="67">
        <v>45</v>
      </c>
      <c r="P254" s="67">
        <f>_xlfn.XLOOKUP(O254,'ARX IDs'!B$3:B$47,'ARX IDs'!C$3:C$47,"")</f>
        <v>50</v>
      </c>
      <c r="Q254" s="67">
        <v>45</v>
      </c>
      <c r="R254" s="67">
        <v>1</v>
      </c>
      <c r="S254" s="84">
        <f t="shared" si="36"/>
        <v>4501</v>
      </c>
      <c r="T254" s="80">
        <v>2</v>
      </c>
      <c r="U254" s="84">
        <f t="shared" si="37"/>
        <v>4502</v>
      </c>
      <c r="V254" s="67">
        <f>IF(ISBLANK(X254), "", _xlfn.XLOOKUP(X254,'SNAP2 IDs'!C$3:C$15,'SNAP2 IDs'!B$3:B$15,""))</f>
        <v>4</v>
      </c>
      <c r="W254" s="67">
        <f>_xlfn.XLOOKUP($V254, 'SNAP2 IDs'!$B$3:$B$15,'SNAP2 IDs'!D$3:D$15, "Lookup err")</f>
        <v>2</v>
      </c>
      <c r="X254" s="67">
        <v>11</v>
      </c>
      <c r="Y254" s="67" t="str">
        <f>_xlfn.XLOOKUP($V254, 'SNAP2 IDs'!$B$3:$B$15,'SNAP2 IDs'!E$3:E$15, "Lookup err")</f>
        <v>00:00:b3:fc:e4:6f</v>
      </c>
      <c r="Z254" s="67" t="str">
        <f>_xlfn.XLOOKUP($V254, 'SNAP2 IDs'!$B$3:$B$15,'SNAP2 IDs'!F$3:F$15, "Lookup err")</f>
        <v>snap11.sas.pvt</v>
      </c>
      <c r="AA254" s="67">
        <v>1</v>
      </c>
      <c r="AB254" s="67">
        <v>16</v>
      </c>
      <c r="AC254" s="67">
        <v>17</v>
      </c>
      <c r="AD254" s="67">
        <f t="shared" si="41"/>
        <v>50</v>
      </c>
      <c r="AE254" s="67">
        <f t="shared" si="42"/>
        <v>51</v>
      </c>
      <c r="AF254" s="67">
        <f t="shared" si="43"/>
        <v>345</v>
      </c>
      <c r="AG254" s="76" t="s">
        <v>343</v>
      </c>
    </row>
    <row r="255" spans="1:33" s="45" customFormat="1" ht="15.95" customHeight="1">
      <c r="A255" s="90"/>
      <c r="B255" s="87" t="s">
        <v>771</v>
      </c>
      <c r="C255" s="74" t="s">
        <v>71</v>
      </c>
      <c r="D255" s="74">
        <v>37.239177990000002</v>
      </c>
      <c r="E255" s="74">
        <v>-118.28247066</v>
      </c>
      <c r="F255" s="74">
        <v>1182.8499999999999</v>
      </c>
      <c r="G255" s="75">
        <v>-71.34</v>
      </c>
      <c r="H255" s="75">
        <v>-66.510000000000005</v>
      </c>
      <c r="I255" s="85" t="s">
        <v>72</v>
      </c>
      <c r="J255" s="85" t="s">
        <v>72</v>
      </c>
      <c r="K255" s="99" t="s">
        <v>772</v>
      </c>
      <c r="L255" s="99" t="s">
        <v>773</v>
      </c>
      <c r="M255" s="85" t="s">
        <v>75</v>
      </c>
      <c r="N255" s="85" t="s">
        <v>75</v>
      </c>
      <c r="O255" s="67">
        <v>45</v>
      </c>
      <c r="P255" s="67">
        <f>_xlfn.XLOOKUP(O255,'ARX IDs'!B$3:B$47,'ARX IDs'!C$3:C$47,"")</f>
        <v>50</v>
      </c>
      <c r="Q255" s="67">
        <v>45</v>
      </c>
      <c r="R255" s="67">
        <v>3</v>
      </c>
      <c r="S255" s="84">
        <f t="shared" si="36"/>
        <v>4503</v>
      </c>
      <c r="T255" s="80">
        <v>4</v>
      </c>
      <c r="U255" s="84">
        <f t="shared" si="37"/>
        <v>4504</v>
      </c>
      <c r="V255" s="67">
        <f>IF(ISBLANK(X255), "", _xlfn.XLOOKUP(X255,'SNAP2 IDs'!C$3:C$15,'SNAP2 IDs'!B$3:B$15,""))</f>
        <v>4</v>
      </c>
      <c r="W255" s="67">
        <f>_xlfn.XLOOKUP($V255, 'SNAP2 IDs'!$B$3:$B$15,'SNAP2 IDs'!D$3:D$15, "Lookup err")</f>
        <v>2</v>
      </c>
      <c r="X255" s="67">
        <v>11</v>
      </c>
      <c r="Y255" s="67" t="str">
        <f>_xlfn.XLOOKUP($V255, 'SNAP2 IDs'!$B$3:$B$15,'SNAP2 IDs'!E$3:E$15, "Lookup err")</f>
        <v>00:00:b3:fc:e4:6f</v>
      </c>
      <c r="Z255" s="67" t="str">
        <f>_xlfn.XLOOKUP($V255, 'SNAP2 IDs'!$B$3:$B$15,'SNAP2 IDs'!F$3:F$15, "Lookup err")</f>
        <v>snap11.sas.pvt</v>
      </c>
      <c r="AA255" s="67">
        <v>1</v>
      </c>
      <c r="AB255" s="67">
        <v>18</v>
      </c>
      <c r="AC255" s="67">
        <v>19</v>
      </c>
      <c r="AD255" s="67">
        <f t="shared" si="41"/>
        <v>48</v>
      </c>
      <c r="AE255" s="67">
        <f t="shared" si="42"/>
        <v>49</v>
      </c>
      <c r="AF255" s="67">
        <f t="shared" si="43"/>
        <v>344</v>
      </c>
      <c r="AG255" s="76" t="s">
        <v>343</v>
      </c>
    </row>
    <row r="256" spans="1:33" s="45" customFormat="1" ht="15.95" customHeight="1">
      <c r="A256" s="90"/>
      <c r="B256" s="87" t="s">
        <v>774</v>
      </c>
      <c r="C256" s="74" t="s">
        <v>71</v>
      </c>
      <c r="D256" s="74">
        <v>37.242032700000003</v>
      </c>
      <c r="E256" s="74">
        <v>-118.28068315</v>
      </c>
      <c r="F256" s="74">
        <v>1183.77</v>
      </c>
      <c r="G256" s="75">
        <v>87.27</v>
      </c>
      <c r="H256" s="75">
        <v>250.31</v>
      </c>
      <c r="I256" s="85" t="s">
        <v>72</v>
      </c>
      <c r="J256" s="85" t="s">
        <v>72</v>
      </c>
      <c r="K256" s="99" t="s">
        <v>775</v>
      </c>
      <c r="L256" s="99" t="s">
        <v>776</v>
      </c>
      <c r="M256" s="85" t="s">
        <v>75</v>
      </c>
      <c r="N256" s="85" t="s">
        <v>75</v>
      </c>
      <c r="O256" s="67">
        <v>28</v>
      </c>
      <c r="P256" s="67">
        <f>_xlfn.XLOOKUP(O256,'ARX IDs'!B$3:B$47,'ARX IDs'!C$3:C$47,"")</f>
        <v>18</v>
      </c>
      <c r="Q256" s="67">
        <f>O256</f>
        <v>28</v>
      </c>
      <c r="R256" s="67">
        <v>5</v>
      </c>
      <c r="S256" s="84">
        <f t="shared" ref="S256:S319" si="44">100 * $Q256 + R256</f>
        <v>2805</v>
      </c>
      <c r="T256" s="80">
        <v>6</v>
      </c>
      <c r="U256" s="84">
        <f t="shared" si="37"/>
        <v>2806</v>
      </c>
      <c r="V256" s="67">
        <f>IF(ISBLANK(X256), "", _xlfn.XLOOKUP(X256,'SNAP2 IDs'!C$3:C$15,'SNAP2 IDs'!B$3:B$15,""))</f>
        <v>6</v>
      </c>
      <c r="W256" s="67">
        <f>_xlfn.XLOOKUP($V256, 'SNAP2 IDs'!$B$3:$B$15,'SNAP2 IDs'!D$3:D$15, "Lookup err")</f>
        <v>1</v>
      </c>
      <c r="X256" s="67">
        <v>6</v>
      </c>
      <c r="Y256" s="67" t="str">
        <f>_xlfn.XLOOKUP($V256, 'SNAP2 IDs'!$B$3:$B$15,'SNAP2 IDs'!E$3:E$15, "Lookup err")</f>
        <v>02:00:c2:4f:e4:75</v>
      </c>
      <c r="Z256" s="67" t="str">
        <f>_xlfn.XLOOKUP($V256, 'SNAP2 IDs'!$B$3:$B$15,'SNAP2 IDs'!F$3:F$15, "Lookup err")</f>
        <v>snap06.sas.pvt</v>
      </c>
      <c r="AA256" s="67">
        <v>1</v>
      </c>
      <c r="AB256" s="67">
        <v>22</v>
      </c>
      <c r="AC256" s="67">
        <v>23</v>
      </c>
      <c r="AD256" s="67">
        <f t="shared" si="41"/>
        <v>52</v>
      </c>
      <c r="AE256" s="67">
        <f t="shared" si="42"/>
        <v>53</v>
      </c>
      <c r="AF256" s="67">
        <f t="shared" si="43"/>
        <v>186</v>
      </c>
      <c r="AG256" s="76"/>
    </row>
    <row r="257" spans="1:33" s="45" customFormat="1" ht="15.95" customHeight="1">
      <c r="A257" s="90"/>
      <c r="B257" s="87" t="s">
        <v>777</v>
      </c>
      <c r="C257" s="74" t="s">
        <v>71</v>
      </c>
      <c r="D257" s="74">
        <v>37.24206435</v>
      </c>
      <c r="E257" s="74">
        <v>-118.28252843999999</v>
      </c>
      <c r="F257" s="74">
        <v>1183.58</v>
      </c>
      <c r="G257" s="75">
        <v>-76.459999999999994</v>
      </c>
      <c r="H257" s="75">
        <v>253.83</v>
      </c>
      <c r="I257" s="85" t="s">
        <v>72</v>
      </c>
      <c r="J257" s="85" t="s">
        <v>72</v>
      </c>
      <c r="K257" s="99" t="s">
        <v>778</v>
      </c>
      <c r="L257" s="99" t="s">
        <v>779</v>
      </c>
      <c r="M257" s="85" t="s">
        <v>75</v>
      </c>
      <c r="N257" s="85" t="s">
        <v>75</v>
      </c>
      <c r="O257" s="67">
        <v>38</v>
      </c>
      <c r="P257" s="67">
        <f>_xlfn.XLOOKUP(O257,'ARX IDs'!B$3:B$47,'ARX IDs'!C$3:C$47,"")</f>
        <v>43</v>
      </c>
      <c r="Q257" s="67">
        <v>38</v>
      </c>
      <c r="R257" s="67">
        <v>9</v>
      </c>
      <c r="S257" s="84">
        <f t="shared" si="44"/>
        <v>3809</v>
      </c>
      <c r="T257" s="80">
        <v>10</v>
      </c>
      <c r="U257" s="84">
        <f t="shared" si="37"/>
        <v>3810</v>
      </c>
      <c r="V257" s="67">
        <f>IF(ISBLANK(X257), "", _xlfn.XLOOKUP(X257,'SNAP2 IDs'!C$3:C$15,'SNAP2 IDs'!B$3:B$15,""))</f>
        <v>1</v>
      </c>
      <c r="W257" s="67">
        <f>_xlfn.XLOOKUP($V257, 'SNAP2 IDs'!$B$3:$B$15,'SNAP2 IDs'!D$3:D$15, "Lookup err")</f>
        <v>2</v>
      </c>
      <c r="X257" s="67">
        <v>9</v>
      </c>
      <c r="Y257" s="67" t="str">
        <f>_xlfn.XLOOKUP($V257, 'SNAP2 IDs'!$B$3:$B$15,'SNAP2 IDs'!E$3:E$15, "Lookup err")</f>
        <v>02:00:ce:ca:e4:6f</v>
      </c>
      <c r="Z257" s="67" t="str">
        <f>_xlfn.XLOOKUP($V257, 'SNAP2 IDs'!$B$3:$B$15,'SNAP2 IDs'!F$3:F$15, "Lookup err")</f>
        <v>snap09.sas.pvt</v>
      </c>
      <c r="AA257" s="67">
        <v>1</v>
      </c>
      <c r="AB257" s="67">
        <v>20</v>
      </c>
      <c r="AC257" s="67">
        <v>21</v>
      </c>
      <c r="AD257" s="67">
        <f t="shared" ref="AD257:AD288" si="45">_xlfn.BITXOR(AB257,2) + 32*AA257</f>
        <v>54</v>
      </c>
      <c r="AE257" s="67">
        <f t="shared" ref="AE257:AE288" si="46">_xlfn.BITXOR(AC257,2) + 32*AA257</f>
        <v>55</v>
      </c>
      <c r="AF257" s="67">
        <f t="shared" ref="AF257:AF288" si="47">32*(X257-1) + (AD257/2)</f>
        <v>283</v>
      </c>
      <c r="AG257" s="76"/>
    </row>
    <row r="258" spans="1:33" s="45" customFormat="1" ht="15.95" customHeight="1">
      <c r="A258" s="90"/>
      <c r="B258" s="87" t="s">
        <v>780</v>
      </c>
      <c r="C258" s="74" t="s">
        <v>71</v>
      </c>
      <c r="D258" s="74">
        <v>37.241222550000003</v>
      </c>
      <c r="E258" s="74">
        <v>-118.28404559000001</v>
      </c>
      <c r="F258" s="74">
        <v>1183.67</v>
      </c>
      <c r="G258" s="75">
        <v>-211.08</v>
      </c>
      <c r="H258" s="75">
        <v>160.4</v>
      </c>
      <c r="I258" s="85" t="s">
        <v>72</v>
      </c>
      <c r="J258" s="85" t="s">
        <v>72</v>
      </c>
      <c r="K258" s="99" t="s">
        <v>111</v>
      </c>
      <c r="L258" s="99" t="s">
        <v>781</v>
      </c>
      <c r="M258" s="85" t="s">
        <v>75</v>
      </c>
      <c r="N258" s="85" t="s">
        <v>75</v>
      </c>
      <c r="O258" s="67">
        <v>41</v>
      </c>
      <c r="P258" s="67">
        <f>_xlfn.XLOOKUP(O258,'ARX IDs'!B$3:B$47,'ARX IDs'!C$3:C$47,"")</f>
        <v>46</v>
      </c>
      <c r="Q258" s="67">
        <v>41</v>
      </c>
      <c r="R258" s="67">
        <v>15</v>
      </c>
      <c r="S258" s="84">
        <f t="shared" si="44"/>
        <v>4115</v>
      </c>
      <c r="T258" s="80">
        <v>16</v>
      </c>
      <c r="U258" s="84">
        <f t="shared" si="37"/>
        <v>4116</v>
      </c>
      <c r="V258" s="67">
        <f>IF(ISBLANK(X258), "", _xlfn.XLOOKUP(X258,'SNAP2 IDs'!C$3:C$15,'SNAP2 IDs'!B$3:B$15,""))</f>
        <v>2</v>
      </c>
      <c r="W258" s="67">
        <f>_xlfn.XLOOKUP($V258, 'SNAP2 IDs'!$B$3:$B$15,'SNAP2 IDs'!D$3:D$15, "Lookup err")</f>
        <v>2</v>
      </c>
      <c r="X258" s="67">
        <v>10</v>
      </c>
      <c r="Y258" s="67" t="str">
        <f>_xlfn.XLOOKUP($V258, 'SNAP2 IDs'!$B$3:$B$15,'SNAP2 IDs'!E$3:E$15, "Lookup err")</f>
        <v>00:00:41:1e:e4:75</v>
      </c>
      <c r="Z258" s="67" t="str">
        <f>_xlfn.XLOOKUP($V258, 'SNAP2 IDs'!$B$3:$B$15,'SNAP2 IDs'!F$3:F$15, "Lookup err")</f>
        <v>snap10.sas.pvt</v>
      </c>
      <c r="AA258" s="67">
        <v>1</v>
      </c>
      <c r="AB258" s="67">
        <v>20</v>
      </c>
      <c r="AC258" s="67">
        <v>21</v>
      </c>
      <c r="AD258" s="67">
        <f t="shared" si="45"/>
        <v>54</v>
      </c>
      <c r="AE258" s="67">
        <f t="shared" si="46"/>
        <v>55</v>
      </c>
      <c r="AF258" s="67">
        <f t="shared" si="47"/>
        <v>315</v>
      </c>
      <c r="AG258" s="76"/>
    </row>
    <row r="259" spans="1:33" s="45" customFormat="1" ht="15.95" customHeight="1">
      <c r="A259" s="90"/>
      <c r="B259" s="87" t="s">
        <v>782</v>
      </c>
      <c r="C259" s="74" t="s">
        <v>71</v>
      </c>
      <c r="D259" s="74">
        <v>37.239829100000001</v>
      </c>
      <c r="E259" s="74">
        <v>-118.28465361000001</v>
      </c>
      <c r="F259" s="74">
        <v>1184.06</v>
      </c>
      <c r="G259" s="75">
        <v>-265.02999999999997</v>
      </c>
      <c r="H259" s="75">
        <v>5.75</v>
      </c>
      <c r="I259" s="85" t="s">
        <v>72</v>
      </c>
      <c r="J259" s="85" t="s">
        <v>72</v>
      </c>
      <c r="K259" s="99" t="s">
        <v>783</v>
      </c>
      <c r="L259" s="99" t="s">
        <v>784</v>
      </c>
      <c r="M259" s="85" t="s">
        <v>75</v>
      </c>
      <c r="N259" s="85" t="s">
        <v>75</v>
      </c>
      <c r="O259" s="67">
        <v>15</v>
      </c>
      <c r="P259" s="67">
        <v>40</v>
      </c>
      <c r="Q259" s="67">
        <f>O259</f>
        <v>15</v>
      </c>
      <c r="R259" s="67">
        <v>1</v>
      </c>
      <c r="S259" s="84">
        <f t="shared" si="44"/>
        <v>1501</v>
      </c>
      <c r="T259" s="80">
        <v>2</v>
      </c>
      <c r="U259" s="84">
        <f t="shared" si="37"/>
        <v>1502</v>
      </c>
      <c r="V259" s="67">
        <f>IF(ISBLANK(X259), "", _xlfn.XLOOKUP(X259,'SNAP2 IDs'!C$3:C$15,'SNAP2 IDs'!B$3:B$15,""))</f>
        <v>12</v>
      </c>
      <c r="W259" s="67">
        <f>_xlfn.XLOOKUP($V259, 'SNAP2 IDs'!$B$3:$B$15,'SNAP2 IDs'!D$3:D$15, "Lookup err")</f>
        <v>1</v>
      </c>
      <c r="X259" s="67">
        <v>2</v>
      </c>
      <c r="Y259" s="67" t="str">
        <f>_xlfn.XLOOKUP($V259, 'SNAP2 IDs'!$B$3:$B$15,'SNAP2 IDs'!E$3:E$15, "Lookup err")</f>
        <v>02:00:d4:5b:e4:75</v>
      </c>
      <c r="Z259" s="67" t="str">
        <f>_xlfn.XLOOKUP($V259, 'SNAP2 IDs'!$B$3:$B$15,'SNAP2 IDs'!F$3:F$15, "Lookup err")</f>
        <v>snap02.sas.pvt</v>
      </c>
      <c r="AA259" s="67">
        <v>0</v>
      </c>
      <c r="AB259" s="67">
        <v>0</v>
      </c>
      <c r="AC259" s="67">
        <v>1</v>
      </c>
      <c r="AD259" s="67">
        <f t="shared" si="45"/>
        <v>2</v>
      </c>
      <c r="AE259" s="67">
        <f t="shared" si="46"/>
        <v>3</v>
      </c>
      <c r="AF259" s="67">
        <f t="shared" si="47"/>
        <v>33</v>
      </c>
      <c r="AG259" s="76"/>
    </row>
    <row r="260" spans="1:33" s="45" customFormat="1" ht="15.95" customHeight="1">
      <c r="A260" s="90"/>
      <c r="B260" s="87" t="s">
        <v>785</v>
      </c>
      <c r="C260" s="74" t="s">
        <v>71</v>
      </c>
      <c r="D260" s="74">
        <v>37.238415600000003</v>
      </c>
      <c r="E260" s="74">
        <v>-118.28412095</v>
      </c>
      <c r="F260" s="74">
        <v>1182.83</v>
      </c>
      <c r="G260" s="75">
        <v>-217.77</v>
      </c>
      <c r="H260" s="75">
        <v>-151.12</v>
      </c>
      <c r="I260" s="85" t="s">
        <v>72</v>
      </c>
      <c r="J260" s="85" t="s">
        <v>72</v>
      </c>
      <c r="K260" s="99" t="s">
        <v>786</v>
      </c>
      <c r="L260" s="99" t="s">
        <v>787</v>
      </c>
      <c r="M260" s="85" t="s">
        <v>75</v>
      </c>
      <c r="N260" s="85" t="s">
        <v>75</v>
      </c>
      <c r="O260" s="67">
        <v>45</v>
      </c>
      <c r="P260" s="67">
        <f>_xlfn.XLOOKUP(O260,'ARX IDs'!B$3:B$47,'ARX IDs'!C$3:C$47,"")</f>
        <v>50</v>
      </c>
      <c r="Q260" s="67">
        <v>45</v>
      </c>
      <c r="R260" s="67">
        <v>5</v>
      </c>
      <c r="S260" s="84">
        <f t="shared" si="44"/>
        <v>4505</v>
      </c>
      <c r="T260" s="80">
        <v>6</v>
      </c>
      <c r="U260" s="84">
        <f t="shared" si="37"/>
        <v>4506</v>
      </c>
      <c r="V260" s="67">
        <f>IF(ISBLANK(X260), "", _xlfn.XLOOKUP(X260,'SNAP2 IDs'!C$3:C$15,'SNAP2 IDs'!B$3:B$15,""))</f>
        <v>4</v>
      </c>
      <c r="W260" s="67">
        <f>_xlfn.XLOOKUP($V260, 'SNAP2 IDs'!$B$3:$B$15,'SNAP2 IDs'!D$3:D$15, "Lookup err")</f>
        <v>2</v>
      </c>
      <c r="X260" s="67">
        <v>11</v>
      </c>
      <c r="Y260" s="67" t="str">
        <f>_xlfn.XLOOKUP($V260, 'SNAP2 IDs'!$B$3:$B$15,'SNAP2 IDs'!E$3:E$15, "Lookup err")</f>
        <v>00:00:b3:fc:e4:6f</v>
      </c>
      <c r="Z260" s="67" t="str">
        <f>_xlfn.XLOOKUP($V260, 'SNAP2 IDs'!$B$3:$B$15,'SNAP2 IDs'!F$3:F$15, "Lookup err")</f>
        <v>snap11.sas.pvt</v>
      </c>
      <c r="AA260" s="67">
        <v>1</v>
      </c>
      <c r="AB260" s="67">
        <v>20</v>
      </c>
      <c r="AC260" s="67">
        <v>21</v>
      </c>
      <c r="AD260" s="67">
        <f t="shared" si="45"/>
        <v>54</v>
      </c>
      <c r="AE260" s="67">
        <f t="shared" si="46"/>
        <v>55</v>
      </c>
      <c r="AF260" s="67">
        <f t="shared" si="47"/>
        <v>347</v>
      </c>
      <c r="AG260" s="76"/>
    </row>
    <row r="261" spans="1:33" s="45" customFormat="1" ht="15.95" customHeight="1">
      <c r="A261" s="90"/>
      <c r="B261" s="87" t="s">
        <v>788</v>
      </c>
      <c r="C261" s="74" t="s">
        <v>789</v>
      </c>
      <c r="D261" s="74">
        <v>37.237452410000003</v>
      </c>
      <c r="E261" s="74">
        <v>-118.28945160000001</v>
      </c>
      <c r="F261" s="74">
        <v>1179.72</v>
      </c>
      <c r="G261" s="75">
        <v>-690.78</v>
      </c>
      <c r="H261" s="75">
        <v>-258.02</v>
      </c>
      <c r="I261" s="85" t="s">
        <v>72</v>
      </c>
      <c r="J261" s="86" t="s">
        <v>193</v>
      </c>
      <c r="K261" s="99"/>
      <c r="L261" s="99"/>
      <c r="M261" s="67"/>
      <c r="N261" s="67"/>
      <c r="O261" s="67">
        <v>5</v>
      </c>
      <c r="P261" s="67" t="str">
        <f>_xlfn.XLOOKUP(O261,'ARX IDs'!B$3:B$47,'ARX IDs'!C$3:C$47,"")</f>
        <v/>
      </c>
      <c r="Q261" s="67">
        <f t="shared" ref="Q261:Q292" si="48">O261</f>
        <v>5</v>
      </c>
      <c r="R261" s="67">
        <v>1</v>
      </c>
      <c r="S261" s="84">
        <f t="shared" si="44"/>
        <v>501</v>
      </c>
      <c r="T261" s="80">
        <v>2</v>
      </c>
      <c r="U261" s="84">
        <f t="shared" ref="U261:U324" si="49">100 * $Q261 + T261</f>
        <v>502</v>
      </c>
      <c r="V261" s="67">
        <f>IF(ISBLANK(X261), "", _xlfn.XLOOKUP(X261,'SNAP2 IDs'!C$3:C$15,'SNAP2 IDs'!B$3:B$15,""))</f>
        <v>12</v>
      </c>
      <c r="W261" s="67">
        <f>_xlfn.XLOOKUP($V261, 'SNAP2 IDs'!$B$3:$B$15,'SNAP2 IDs'!D$3:D$15, "Lookup err")</f>
        <v>1</v>
      </c>
      <c r="X261" s="67">
        <v>2</v>
      </c>
      <c r="Y261" s="67" t="str">
        <f>_xlfn.XLOOKUP($V261, 'SNAP2 IDs'!$B$3:$B$15,'SNAP2 IDs'!E$3:E$15, "Lookup err")</f>
        <v>02:00:d4:5b:e4:75</v>
      </c>
      <c r="Z261" s="67" t="str">
        <f>_xlfn.XLOOKUP($V261, 'SNAP2 IDs'!$B$3:$B$15,'SNAP2 IDs'!F$3:F$15, "Lookup err")</f>
        <v>snap02.sas.pvt</v>
      </c>
      <c r="AA261" s="67">
        <v>0</v>
      </c>
      <c r="AB261" s="67">
        <v>2</v>
      </c>
      <c r="AC261" s="67">
        <v>3</v>
      </c>
      <c r="AD261" s="67">
        <f t="shared" si="45"/>
        <v>0</v>
      </c>
      <c r="AE261" s="67">
        <f t="shared" si="46"/>
        <v>1</v>
      </c>
      <c r="AF261" s="67">
        <f t="shared" si="47"/>
        <v>32</v>
      </c>
      <c r="AG261" s="76"/>
    </row>
    <row r="262" spans="1:33" s="45" customFormat="1" ht="15.95" customHeight="1">
      <c r="A262" s="90"/>
      <c r="B262" s="87" t="s">
        <v>790</v>
      </c>
      <c r="C262" s="74" t="s">
        <v>789</v>
      </c>
      <c r="D262" s="74">
        <v>37.24283535</v>
      </c>
      <c r="E262" s="74">
        <v>-118.29344758000001</v>
      </c>
      <c r="F262" s="74">
        <v>1179.57</v>
      </c>
      <c r="G262" s="75">
        <v>-1045.29</v>
      </c>
      <c r="H262" s="75">
        <v>339.39</v>
      </c>
      <c r="I262" s="85" t="s">
        <v>72</v>
      </c>
      <c r="J262" s="86" t="s">
        <v>193</v>
      </c>
      <c r="K262" s="99"/>
      <c r="L262" s="99"/>
      <c r="M262" s="67"/>
      <c r="N262" s="67"/>
      <c r="O262" s="67">
        <v>5</v>
      </c>
      <c r="P262" s="67" t="str">
        <f>_xlfn.XLOOKUP(O262,'ARX IDs'!B$3:B$47,'ARX IDs'!C$3:C$47,"")</f>
        <v/>
      </c>
      <c r="Q262" s="67">
        <f t="shared" si="48"/>
        <v>5</v>
      </c>
      <c r="R262" s="67">
        <v>3</v>
      </c>
      <c r="S262" s="84">
        <f t="shared" si="44"/>
        <v>503</v>
      </c>
      <c r="T262" s="80">
        <v>4</v>
      </c>
      <c r="U262" s="84">
        <f t="shared" si="49"/>
        <v>504</v>
      </c>
      <c r="V262" s="67">
        <f>IF(ISBLANK(X262), "", _xlfn.XLOOKUP(X262,'SNAP2 IDs'!C$3:C$15,'SNAP2 IDs'!B$3:B$15,""))</f>
        <v>12</v>
      </c>
      <c r="W262" s="67">
        <f>_xlfn.XLOOKUP($V262, 'SNAP2 IDs'!$B$3:$B$15,'SNAP2 IDs'!D$3:D$15, "Lookup err")</f>
        <v>1</v>
      </c>
      <c r="X262" s="67">
        <v>2</v>
      </c>
      <c r="Y262" s="67" t="str">
        <f>_xlfn.XLOOKUP($V262, 'SNAP2 IDs'!$B$3:$B$15,'SNAP2 IDs'!E$3:E$15, "Lookup err")</f>
        <v>02:00:d4:5b:e4:75</v>
      </c>
      <c r="Z262" s="67" t="str">
        <f>_xlfn.XLOOKUP($V262, 'SNAP2 IDs'!$B$3:$B$15,'SNAP2 IDs'!F$3:F$15, "Lookup err")</f>
        <v>snap02.sas.pvt</v>
      </c>
      <c r="AA262" s="67">
        <v>0</v>
      </c>
      <c r="AB262" s="67">
        <v>4</v>
      </c>
      <c r="AC262" s="67">
        <v>5</v>
      </c>
      <c r="AD262" s="67">
        <f t="shared" si="45"/>
        <v>6</v>
      </c>
      <c r="AE262" s="67">
        <f t="shared" si="46"/>
        <v>7</v>
      </c>
      <c r="AF262" s="67">
        <f t="shared" si="47"/>
        <v>35</v>
      </c>
      <c r="AG262" s="76"/>
    </row>
    <row r="263" spans="1:33" s="45" customFormat="1" ht="15.95" customHeight="1">
      <c r="A263" s="90"/>
      <c r="B263" s="87" t="s">
        <v>791</v>
      </c>
      <c r="C263" s="74" t="s">
        <v>789</v>
      </c>
      <c r="D263" s="74">
        <v>37.248099500000002</v>
      </c>
      <c r="E263" s="74">
        <v>-118.28425065</v>
      </c>
      <c r="F263" s="74">
        <v>1184.9100000000001</v>
      </c>
      <c r="G263" s="75">
        <v>-229.25</v>
      </c>
      <c r="H263" s="75">
        <v>923.62</v>
      </c>
      <c r="I263" s="85" t="s">
        <v>72</v>
      </c>
      <c r="J263" s="86" t="s">
        <v>193</v>
      </c>
      <c r="K263" s="99"/>
      <c r="L263" s="99"/>
      <c r="M263" s="67"/>
      <c r="N263" s="67"/>
      <c r="O263" s="67">
        <v>1</v>
      </c>
      <c r="P263" s="67" t="str">
        <f>_xlfn.XLOOKUP(O263,'ARX IDs'!B$3:B$47,'ARX IDs'!C$3:C$47,"")</f>
        <v/>
      </c>
      <c r="Q263" s="67">
        <f t="shared" si="48"/>
        <v>1</v>
      </c>
      <c r="R263" s="67">
        <v>1</v>
      </c>
      <c r="S263" s="84">
        <f t="shared" si="44"/>
        <v>101</v>
      </c>
      <c r="T263" s="80">
        <v>2</v>
      </c>
      <c r="U263" s="84">
        <f t="shared" si="49"/>
        <v>102</v>
      </c>
      <c r="V263" s="67">
        <v>13</v>
      </c>
      <c r="W263" s="67">
        <f>_xlfn.XLOOKUP($V263, 'SNAP2 IDs'!$B$3:$B$15,'SNAP2 IDs'!D$3:D$15, "Lookup err")</f>
        <v>1</v>
      </c>
      <c r="X263" s="67">
        <v>1</v>
      </c>
      <c r="Y263" s="67" t="str">
        <f>_xlfn.XLOOKUP($V263, 'SNAP2 IDs'!$B$3:$B$15,'SNAP2 IDs'!E$3:E$15, "Lookup err")</f>
        <v>00:00:4e:e4:ef:75</v>
      </c>
      <c r="Z263" s="67" t="str">
        <f>_xlfn.XLOOKUP($V263, 'SNAP2 IDs'!$B$3:$B$15,'SNAP2 IDs'!F$3:F$15, "Lookup err")</f>
        <v>snap01.sas.pvt</v>
      </c>
      <c r="AA263" s="67">
        <v>0</v>
      </c>
      <c r="AB263" s="67">
        <v>0</v>
      </c>
      <c r="AC263" s="67">
        <v>1</v>
      </c>
      <c r="AD263" s="67">
        <f t="shared" si="45"/>
        <v>2</v>
      </c>
      <c r="AE263" s="67">
        <f t="shared" si="46"/>
        <v>3</v>
      </c>
      <c r="AF263" s="67">
        <f t="shared" si="47"/>
        <v>1</v>
      </c>
      <c r="AG263" s="76"/>
    </row>
    <row r="264" spans="1:33" s="45" customFormat="1" ht="15.95" customHeight="1">
      <c r="A264" s="90"/>
      <c r="B264" s="87" t="s">
        <v>792</v>
      </c>
      <c r="C264" s="74" t="s">
        <v>789</v>
      </c>
      <c r="D264" s="74">
        <v>37.242232610000002</v>
      </c>
      <c r="E264" s="74">
        <v>-118.28829841</v>
      </c>
      <c r="F264" s="74">
        <v>1183.23</v>
      </c>
      <c r="G264" s="75">
        <v>-588.41999999999996</v>
      </c>
      <c r="H264" s="75">
        <v>272.5</v>
      </c>
      <c r="I264" s="85" t="s">
        <v>72</v>
      </c>
      <c r="J264" s="86" t="s">
        <v>193</v>
      </c>
      <c r="K264" s="99"/>
      <c r="L264" s="99"/>
      <c r="M264" s="67"/>
      <c r="N264" s="67"/>
      <c r="O264" s="67">
        <v>5</v>
      </c>
      <c r="P264" s="67" t="str">
        <f>_xlfn.XLOOKUP(O264,'ARX IDs'!B$3:B$47,'ARX IDs'!C$3:C$47,"")</f>
        <v/>
      </c>
      <c r="Q264" s="67">
        <f t="shared" si="48"/>
        <v>5</v>
      </c>
      <c r="R264" s="67">
        <v>5</v>
      </c>
      <c r="S264" s="84">
        <f t="shared" si="44"/>
        <v>505</v>
      </c>
      <c r="T264" s="80">
        <v>6</v>
      </c>
      <c r="U264" s="84">
        <f t="shared" si="49"/>
        <v>506</v>
      </c>
      <c r="V264" s="67">
        <f>IF(ISBLANK(X264), "", _xlfn.XLOOKUP(X264,'SNAP2 IDs'!C$3:C$15,'SNAP2 IDs'!B$3:B$15,""))</f>
        <v>12</v>
      </c>
      <c r="W264" s="67">
        <f>_xlfn.XLOOKUP($V264, 'SNAP2 IDs'!$B$3:$B$15,'SNAP2 IDs'!D$3:D$15, "Lookup err")</f>
        <v>1</v>
      </c>
      <c r="X264" s="67">
        <v>2</v>
      </c>
      <c r="Y264" s="67" t="str">
        <f>_xlfn.XLOOKUP($V264, 'SNAP2 IDs'!$B$3:$B$15,'SNAP2 IDs'!E$3:E$15, "Lookup err")</f>
        <v>02:00:d4:5b:e4:75</v>
      </c>
      <c r="Z264" s="67" t="str">
        <f>_xlfn.XLOOKUP($V264, 'SNAP2 IDs'!$B$3:$B$15,'SNAP2 IDs'!F$3:F$15, "Lookup err")</f>
        <v>snap02.sas.pvt</v>
      </c>
      <c r="AA264" s="67">
        <v>0</v>
      </c>
      <c r="AB264" s="67">
        <v>6</v>
      </c>
      <c r="AC264" s="67">
        <v>7</v>
      </c>
      <c r="AD264" s="67">
        <f t="shared" si="45"/>
        <v>4</v>
      </c>
      <c r="AE264" s="67">
        <f t="shared" si="46"/>
        <v>5</v>
      </c>
      <c r="AF264" s="67">
        <f t="shared" si="47"/>
        <v>34</v>
      </c>
      <c r="AG264" s="76"/>
    </row>
    <row r="265" spans="1:33" s="45" customFormat="1" ht="15.95" customHeight="1">
      <c r="A265" s="90"/>
      <c r="B265" s="87" t="s">
        <v>793</v>
      </c>
      <c r="C265" s="74" t="s">
        <v>789</v>
      </c>
      <c r="D265" s="74">
        <v>37.248381430000002</v>
      </c>
      <c r="E265" s="74">
        <v>-118.28024268999999</v>
      </c>
      <c r="F265" s="74">
        <v>1185.24</v>
      </c>
      <c r="G265" s="75">
        <v>126.34</v>
      </c>
      <c r="H265" s="75">
        <v>954.91</v>
      </c>
      <c r="I265" s="85" t="s">
        <v>72</v>
      </c>
      <c r="J265" s="86" t="s">
        <v>193</v>
      </c>
      <c r="K265" s="99"/>
      <c r="L265" s="99"/>
      <c r="M265" s="67"/>
      <c r="N265" s="67"/>
      <c r="O265" s="67">
        <v>14</v>
      </c>
      <c r="P265" s="67">
        <f>_xlfn.XLOOKUP(O265,'ARX IDs'!B$3:B$47,'ARX IDs'!C$3:C$47,"")</f>
        <v>4107</v>
      </c>
      <c r="Q265" s="67">
        <f t="shared" si="48"/>
        <v>14</v>
      </c>
      <c r="R265" s="67">
        <v>1</v>
      </c>
      <c r="S265" s="84">
        <f t="shared" si="44"/>
        <v>1401</v>
      </c>
      <c r="T265" s="80">
        <v>2</v>
      </c>
      <c r="U265" s="84">
        <f t="shared" si="49"/>
        <v>1402</v>
      </c>
      <c r="V265" s="67">
        <f>IF(ISBLANK(X265), "", _xlfn.XLOOKUP(X265,'SNAP2 IDs'!C$3:C$15,'SNAP2 IDs'!B$3:B$15,""))</f>
        <v>4</v>
      </c>
      <c r="W265" s="67">
        <f>_xlfn.XLOOKUP($V265, 'SNAP2 IDs'!$B$3:$B$15,'SNAP2 IDs'!D$3:D$15, "Lookup err")</f>
        <v>2</v>
      </c>
      <c r="X265" s="67">
        <v>11</v>
      </c>
      <c r="Y265" s="67" t="str">
        <f>_xlfn.XLOOKUP($V265, 'SNAP2 IDs'!$B$3:$B$15,'SNAP2 IDs'!E$3:E$15, "Lookup err")</f>
        <v>00:00:b3:fc:e4:6f</v>
      </c>
      <c r="Z265" s="67" t="str">
        <f>_xlfn.XLOOKUP($V265, 'SNAP2 IDs'!$B$3:$B$15,'SNAP2 IDs'!F$3:F$15, "Lookup err")</f>
        <v>snap11.sas.pvt</v>
      </c>
      <c r="AA265" s="67">
        <v>1</v>
      </c>
      <c r="AB265" s="67">
        <v>22</v>
      </c>
      <c r="AC265" s="67">
        <v>23</v>
      </c>
      <c r="AD265" s="67">
        <f t="shared" si="45"/>
        <v>52</v>
      </c>
      <c r="AE265" s="67">
        <f t="shared" si="46"/>
        <v>53</v>
      </c>
      <c r="AF265" s="67">
        <f t="shared" si="47"/>
        <v>346</v>
      </c>
      <c r="AG265" s="76"/>
    </row>
    <row r="266" spans="1:33" s="45" customFormat="1" ht="15.95" customHeight="1">
      <c r="A266" s="90"/>
      <c r="B266" s="87" t="s">
        <v>794</v>
      </c>
      <c r="C266" s="74" t="s">
        <v>789</v>
      </c>
      <c r="D266" s="74">
        <v>37.239054590000002</v>
      </c>
      <c r="E266" s="74">
        <v>-118.27996168999999</v>
      </c>
      <c r="F266" s="74">
        <v>1182.47</v>
      </c>
      <c r="G266" s="75">
        <v>151.29</v>
      </c>
      <c r="H266" s="75">
        <v>-80.209999999999994</v>
      </c>
      <c r="I266" s="85" t="s">
        <v>72</v>
      </c>
      <c r="J266" s="86" t="s">
        <v>193</v>
      </c>
      <c r="K266" s="99"/>
      <c r="L266" s="99"/>
      <c r="M266" s="67"/>
      <c r="N266" s="67"/>
      <c r="O266" s="67">
        <v>9</v>
      </c>
      <c r="P266" s="67">
        <f>_xlfn.XLOOKUP(O266,'ARX IDs'!B$3:B$47,'ARX IDs'!C$3:C$47,"")</f>
        <v>4108</v>
      </c>
      <c r="Q266" s="67">
        <f t="shared" si="48"/>
        <v>9</v>
      </c>
      <c r="R266" s="67">
        <v>11</v>
      </c>
      <c r="S266" s="84">
        <f t="shared" si="44"/>
        <v>911</v>
      </c>
      <c r="T266" s="80">
        <v>12</v>
      </c>
      <c r="U266" s="84">
        <f t="shared" si="49"/>
        <v>912</v>
      </c>
      <c r="V266" s="67">
        <f>IF(ISBLANK(X266), "", _xlfn.XLOOKUP(X266,'SNAP2 IDs'!C$3:C$15,'SNAP2 IDs'!B$3:B$15,""))</f>
        <v>7</v>
      </c>
      <c r="W266" s="67">
        <f>_xlfn.XLOOKUP($V266, 'SNAP2 IDs'!$B$3:$B$15,'SNAP2 IDs'!D$3:D$15, "Lookup err")</f>
        <v>1</v>
      </c>
      <c r="X266" s="67">
        <v>4</v>
      </c>
      <c r="Y266" s="67" t="str">
        <f>_xlfn.XLOOKUP($V266, 'SNAP2 IDs'!$B$3:$B$15,'SNAP2 IDs'!E$3:E$15, "Lookup err")</f>
        <v>00:00:08:4b:e4:6f</v>
      </c>
      <c r="Z266" s="67" t="str">
        <f>_xlfn.XLOOKUP($V266, 'SNAP2 IDs'!$B$3:$B$15,'SNAP2 IDs'!F$3:F$15, "Lookup err")</f>
        <v>snap04.sas.pvt</v>
      </c>
      <c r="AA266" s="67">
        <v>1</v>
      </c>
      <c r="AB266" s="67">
        <v>20</v>
      </c>
      <c r="AC266" s="67">
        <v>21</v>
      </c>
      <c r="AD266" s="67">
        <f t="shared" si="45"/>
        <v>54</v>
      </c>
      <c r="AE266" s="67">
        <f t="shared" si="46"/>
        <v>55</v>
      </c>
      <c r="AF266" s="67">
        <f t="shared" si="47"/>
        <v>123</v>
      </c>
      <c r="AG266" s="76"/>
    </row>
    <row r="267" spans="1:33" s="45" customFormat="1" ht="15.95" customHeight="1">
      <c r="A267" s="90"/>
      <c r="B267" s="87" t="s">
        <v>795</v>
      </c>
      <c r="C267" s="74" t="s">
        <v>789</v>
      </c>
      <c r="D267" s="74">
        <v>37.236177009999999</v>
      </c>
      <c r="E267" s="74">
        <v>-118.28486470999999</v>
      </c>
      <c r="F267" s="74">
        <v>1182.0899999999999</v>
      </c>
      <c r="G267" s="75">
        <v>-283.77999999999997</v>
      </c>
      <c r="H267" s="75">
        <v>-399.57</v>
      </c>
      <c r="I267" s="85" t="s">
        <v>72</v>
      </c>
      <c r="J267" s="86" t="s">
        <v>193</v>
      </c>
      <c r="K267" s="99"/>
      <c r="L267" s="99"/>
      <c r="M267" s="67"/>
      <c r="N267" s="67"/>
      <c r="O267" s="67">
        <v>5</v>
      </c>
      <c r="P267" s="67" t="str">
        <f>_xlfn.XLOOKUP(O267,'ARX IDs'!B$3:B$47,'ARX IDs'!C$3:C$47,"")</f>
        <v/>
      </c>
      <c r="Q267" s="67">
        <f t="shared" si="48"/>
        <v>5</v>
      </c>
      <c r="R267" s="67">
        <v>7</v>
      </c>
      <c r="S267" s="84">
        <f t="shared" si="44"/>
        <v>507</v>
      </c>
      <c r="T267" s="80">
        <v>8</v>
      </c>
      <c r="U267" s="84">
        <f t="shared" si="49"/>
        <v>508</v>
      </c>
      <c r="V267" s="67">
        <f>IF(ISBLANK(X267), "", _xlfn.XLOOKUP(X267,'SNAP2 IDs'!C$3:C$15,'SNAP2 IDs'!B$3:B$15,""))</f>
        <v>12</v>
      </c>
      <c r="W267" s="67">
        <f>_xlfn.XLOOKUP($V267, 'SNAP2 IDs'!$B$3:$B$15,'SNAP2 IDs'!D$3:D$15, "Lookup err")</f>
        <v>1</v>
      </c>
      <c r="X267" s="67">
        <v>2</v>
      </c>
      <c r="Y267" s="67" t="str">
        <f>_xlfn.XLOOKUP($V267, 'SNAP2 IDs'!$B$3:$B$15,'SNAP2 IDs'!E$3:E$15, "Lookup err")</f>
        <v>02:00:d4:5b:e4:75</v>
      </c>
      <c r="Z267" s="67" t="str">
        <f>_xlfn.XLOOKUP($V267, 'SNAP2 IDs'!$B$3:$B$15,'SNAP2 IDs'!F$3:F$15, "Lookup err")</f>
        <v>snap02.sas.pvt</v>
      </c>
      <c r="AA267" s="67">
        <v>0</v>
      </c>
      <c r="AB267" s="67">
        <v>8</v>
      </c>
      <c r="AC267" s="67">
        <v>9</v>
      </c>
      <c r="AD267" s="67">
        <f t="shared" si="45"/>
        <v>10</v>
      </c>
      <c r="AE267" s="67">
        <f t="shared" si="46"/>
        <v>11</v>
      </c>
      <c r="AF267" s="67">
        <f t="shared" si="47"/>
        <v>37</v>
      </c>
      <c r="AG267" s="76"/>
    </row>
    <row r="268" spans="1:33" s="45" customFormat="1" ht="15.95" customHeight="1">
      <c r="A268" s="90"/>
      <c r="B268" s="87" t="s">
        <v>796</v>
      </c>
      <c r="C268" s="74" t="s">
        <v>789</v>
      </c>
      <c r="D268" s="74">
        <v>37.247428020000001</v>
      </c>
      <c r="E268" s="74">
        <v>-118.2905707</v>
      </c>
      <c r="F268" s="74">
        <v>1184.92</v>
      </c>
      <c r="G268" s="75">
        <v>-789.98</v>
      </c>
      <c r="H268" s="75">
        <v>849.1</v>
      </c>
      <c r="I268" s="85" t="s">
        <v>72</v>
      </c>
      <c r="J268" s="86" t="s">
        <v>193</v>
      </c>
      <c r="K268" s="99"/>
      <c r="L268" s="99"/>
      <c r="M268" s="67"/>
      <c r="N268" s="67"/>
      <c r="O268" s="67">
        <v>14</v>
      </c>
      <c r="P268" s="67">
        <f>_xlfn.XLOOKUP(O268,'ARX IDs'!B$3:B$47,'ARX IDs'!C$3:C$47,"")</f>
        <v>4107</v>
      </c>
      <c r="Q268" s="67">
        <f t="shared" si="48"/>
        <v>14</v>
      </c>
      <c r="R268" s="67">
        <v>3</v>
      </c>
      <c r="S268" s="84">
        <f t="shared" si="44"/>
        <v>1403</v>
      </c>
      <c r="T268" s="80">
        <v>4</v>
      </c>
      <c r="U268" s="84">
        <f t="shared" si="49"/>
        <v>1404</v>
      </c>
      <c r="V268" s="67">
        <f>IF(ISBLANK(X268), "", _xlfn.XLOOKUP(X268,'SNAP2 IDs'!C$3:C$15,'SNAP2 IDs'!B$3:B$15,""))</f>
        <v>4</v>
      </c>
      <c r="W268" s="67">
        <f>_xlfn.XLOOKUP($V268, 'SNAP2 IDs'!$B$3:$B$15,'SNAP2 IDs'!D$3:D$15, "Lookup err")</f>
        <v>2</v>
      </c>
      <c r="X268" s="67">
        <v>11</v>
      </c>
      <c r="Y268" s="67" t="str">
        <f>_xlfn.XLOOKUP($V268, 'SNAP2 IDs'!$B$3:$B$15,'SNAP2 IDs'!E$3:E$15, "Lookup err")</f>
        <v>00:00:b3:fc:e4:6f</v>
      </c>
      <c r="Z268" s="67" t="str">
        <f>_xlfn.XLOOKUP($V268, 'SNAP2 IDs'!$B$3:$B$15,'SNAP2 IDs'!F$3:F$15, "Lookup err")</f>
        <v>snap11.sas.pvt</v>
      </c>
      <c r="AA268" s="67">
        <v>1</v>
      </c>
      <c r="AB268" s="67">
        <v>24</v>
      </c>
      <c r="AC268" s="67">
        <v>25</v>
      </c>
      <c r="AD268" s="67">
        <f t="shared" si="45"/>
        <v>58</v>
      </c>
      <c r="AE268" s="67">
        <f t="shared" si="46"/>
        <v>59</v>
      </c>
      <c r="AF268" s="67">
        <f t="shared" si="47"/>
        <v>349</v>
      </c>
      <c r="AG268" s="76"/>
    </row>
    <row r="269" spans="1:33" s="45" customFormat="1" ht="15.95" customHeight="1">
      <c r="A269" s="90"/>
      <c r="B269" s="87" t="s">
        <v>797</v>
      </c>
      <c r="C269" s="74" t="s">
        <v>789</v>
      </c>
      <c r="D269" s="74">
        <v>37.239306220000003</v>
      </c>
      <c r="E269" s="74">
        <v>-118.28529437</v>
      </c>
      <c r="F269" s="74">
        <v>1182.75</v>
      </c>
      <c r="G269" s="75">
        <v>-321.89</v>
      </c>
      <c r="H269" s="75">
        <v>-52.28</v>
      </c>
      <c r="I269" s="85" t="s">
        <v>72</v>
      </c>
      <c r="J269" s="86" t="s">
        <v>193</v>
      </c>
      <c r="K269" s="99"/>
      <c r="L269" s="99"/>
      <c r="M269" s="67"/>
      <c r="N269" s="67"/>
      <c r="O269" s="67">
        <v>5</v>
      </c>
      <c r="P269" s="67" t="str">
        <f>_xlfn.XLOOKUP(O269,'ARX IDs'!B$3:B$47,'ARX IDs'!C$3:C$47,"")</f>
        <v/>
      </c>
      <c r="Q269" s="67">
        <f t="shared" si="48"/>
        <v>5</v>
      </c>
      <c r="R269" s="67">
        <v>9</v>
      </c>
      <c r="S269" s="84">
        <f t="shared" si="44"/>
        <v>509</v>
      </c>
      <c r="T269" s="80">
        <v>10</v>
      </c>
      <c r="U269" s="84">
        <f t="shared" si="49"/>
        <v>510</v>
      </c>
      <c r="V269" s="67">
        <f>IF(ISBLANK(X269), "", _xlfn.XLOOKUP(X269,'SNAP2 IDs'!C$3:C$15,'SNAP2 IDs'!B$3:B$15,""))</f>
        <v>12</v>
      </c>
      <c r="W269" s="67">
        <f>_xlfn.XLOOKUP($V269, 'SNAP2 IDs'!$B$3:$B$15,'SNAP2 IDs'!D$3:D$15, "Lookup err")</f>
        <v>1</v>
      </c>
      <c r="X269" s="67">
        <v>2</v>
      </c>
      <c r="Y269" s="67" t="str">
        <f>_xlfn.XLOOKUP($V269, 'SNAP2 IDs'!$B$3:$B$15,'SNAP2 IDs'!E$3:E$15, "Lookup err")</f>
        <v>02:00:d4:5b:e4:75</v>
      </c>
      <c r="Z269" s="67" t="str">
        <f>_xlfn.XLOOKUP($V269, 'SNAP2 IDs'!$B$3:$B$15,'SNAP2 IDs'!F$3:F$15, "Lookup err")</f>
        <v>snap02.sas.pvt</v>
      </c>
      <c r="AA269" s="67">
        <v>0</v>
      </c>
      <c r="AB269" s="67">
        <v>10</v>
      </c>
      <c r="AC269" s="67">
        <v>11</v>
      </c>
      <c r="AD269" s="67">
        <f t="shared" si="45"/>
        <v>8</v>
      </c>
      <c r="AE269" s="67">
        <f t="shared" si="46"/>
        <v>9</v>
      </c>
      <c r="AF269" s="67">
        <f t="shared" si="47"/>
        <v>36</v>
      </c>
      <c r="AG269" s="76"/>
    </row>
    <row r="270" spans="1:33" s="45" customFormat="1" ht="15.95" customHeight="1">
      <c r="A270" s="90"/>
      <c r="B270" s="87" t="s">
        <v>798</v>
      </c>
      <c r="C270" s="74" t="s">
        <v>789</v>
      </c>
      <c r="D270" s="74">
        <v>37.242456230000002</v>
      </c>
      <c r="E270" s="74">
        <v>-118.28463929</v>
      </c>
      <c r="F270" s="74">
        <v>1184.3399999999999</v>
      </c>
      <c r="G270" s="75">
        <v>-263.75</v>
      </c>
      <c r="H270" s="75">
        <v>297.32</v>
      </c>
      <c r="I270" s="85" t="s">
        <v>72</v>
      </c>
      <c r="J270" s="86" t="s">
        <v>193</v>
      </c>
      <c r="K270" s="99"/>
      <c r="L270" s="99"/>
      <c r="M270" s="67"/>
      <c r="N270" s="67"/>
      <c r="O270" s="67">
        <v>1</v>
      </c>
      <c r="P270" s="67" t="str">
        <f>_xlfn.XLOOKUP(O270,'ARX IDs'!B$3:B$47,'ARX IDs'!C$3:C$47,"")</f>
        <v/>
      </c>
      <c r="Q270" s="67">
        <f t="shared" si="48"/>
        <v>1</v>
      </c>
      <c r="R270" s="67">
        <v>3</v>
      </c>
      <c r="S270" s="84">
        <f t="shared" si="44"/>
        <v>103</v>
      </c>
      <c r="T270" s="80">
        <v>4</v>
      </c>
      <c r="U270" s="84">
        <f t="shared" si="49"/>
        <v>104</v>
      </c>
      <c r="V270" s="67">
        <f>IF(ISBLANK(X270), "", _xlfn.XLOOKUP(X270,'SNAP2 IDs'!C$3:C$15,'SNAP2 IDs'!B$3:B$15,""))</f>
        <v>13</v>
      </c>
      <c r="W270" s="67">
        <v>1</v>
      </c>
      <c r="X270" s="67">
        <v>1</v>
      </c>
      <c r="Y270" s="67" t="str">
        <f>_xlfn.XLOOKUP($V270, 'SNAP2 IDs'!$B$3:$B$15,'SNAP2 IDs'!E$3:E$15, "Lookup err")</f>
        <v>00:00:4e:e4:ef:75</v>
      </c>
      <c r="Z270" s="67" t="str">
        <f>_xlfn.XLOOKUP($V270, 'SNAP2 IDs'!$B$3:$B$15,'SNAP2 IDs'!F$3:F$15, "Lookup err")</f>
        <v>snap01.sas.pvt</v>
      </c>
      <c r="AA270" s="67">
        <v>0</v>
      </c>
      <c r="AB270" s="67">
        <v>2</v>
      </c>
      <c r="AC270" s="67">
        <v>3</v>
      </c>
      <c r="AD270" s="67">
        <f t="shared" si="45"/>
        <v>0</v>
      </c>
      <c r="AE270" s="67">
        <f t="shared" si="46"/>
        <v>1</v>
      </c>
      <c r="AF270" s="67">
        <f t="shared" si="47"/>
        <v>0</v>
      </c>
      <c r="AG270" s="76"/>
    </row>
    <row r="271" spans="1:33" s="45" customFormat="1" ht="15.95" customHeight="1">
      <c r="A271" s="90"/>
      <c r="B271" s="87" t="s">
        <v>799</v>
      </c>
      <c r="C271" s="74" t="s">
        <v>789</v>
      </c>
      <c r="D271" s="74">
        <v>37.243746880000003</v>
      </c>
      <c r="E271" s="74">
        <v>-118.28177168000001</v>
      </c>
      <c r="F271" s="74">
        <v>1184.3699999999999</v>
      </c>
      <c r="G271" s="75">
        <v>-9.31</v>
      </c>
      <c r="H271" s="75">
        <v>440.56</v>
      </c>
      <c r="I271" s="85" t="s">
        <v>72</v>
      </c>
      <c r="J271" s="86" t="s">
        <v>193</v>
      </c>
      <c r="K271" s="99"/>
      <c r="L271" s="99"/>
      <c r="M271" s="67"/>
      <c r="N271" s="67"/>
      <c r="O271" s="67">
        <v>1</v>
      </c>
      <c r="P271" s="67" t="str">
        <f>_xlfn.XLOOKUP(O271,'ARX IDs'!B$3:B$47,'ARX IDs'!C$3:C$47,"")</f>
        <v/>
      </c>
      <c r="Q271" s="67">
        <f t="shared" si="48"/>
        <v>1</v>
      </c>
      <c r="R271" s="67">
        <v>5</v>
      </c>
      <c r="S271" s="84">
        <f t="shared" si="44"/>
        <v>105</v>
      </c>
      <c r="T271" s="80">
        <v>6</v>
      </c>
      <c r="U271" s="84">
        <f t="shared" si="49"/>
        <v>106</v>
      </c>
      <c r="V271" s="67">
        <f>IF(ISBLANK(X271), "", _xlfn.XLOOKUP(X271,'SNAP2 IDs'!C$3:C$15,'SNAP2 IDs'!B$3:B$15,""))</f>
        <v>13</v>
      </c>
      <c r="W271" s="67">
        <f>_xlfn.XLOOKUP($V271, 'SNAP2 IDs'!$B$3:$B$15,'SNAP2 IDs'!D$3:D$15, "Lookup err")</f>
        <v>1</v>
      </c>
      <c r="X271" s="67">
        <v>1</v>
      </c>
      <c r="Y271" s="67" t="str">
        <f>_xlfn.XLOOKUP($V271, 'SNAP2 IDs'!$B$3:$B$15,'SNAP2 IDs'!E$3:E$15, "Lookup err")</f>
        <v>00:00:4e:e4:ef:75</v>
      </c>
      <c r="Z271" s="67" t="str">
        <f>_xlfn.XLOOKUP($V271, 'SNAP2 IDs'!$B$3:$B$15,'SNAP2 IDs'!F$3:F$15, "Lookup err")</f>
        <v>snap01.sas.pvt</v>
      </c>
      <c r="AA271" s="67">
        <v>0</v>
      </c>
      <c r="AB271" s="67">
        <v>4</v>
      </c>
      <c r="AC271" s="67">
        <v>5</v>
      </c>
      <c r="AD271" s="67">
        <f t="shared" si="45"/>
        <v>6</v>
      </c>
      <c r="AE271" s="67">
        <f t="shared" si="46"/>
        <v>7</v>
      </c>
      <c r="AF271" s="67">
        <f t="shared" si="47"/>
        <v>3</v>
      </c>
      <c r="AG271" s="76"/>
    </row>
    <row r="272" spans="1:33" s="45" customFormat="1" ht="15.95" customHeight="1">
      <c r="A272" s="90"/>
      <c r="B272" s="87" t="s">
        <v>800</v>
      </c>
      <c r="C272" s="74" t="s">
        <v>789</v>
      </c>
      <c r="D272" s="74">
        <v>37.243119440000001</v>
      </c>
      <c r="E272" s="74">
        <v>-118.28501222</v>
      </c>
      <c r="F272" s="74">
        <v>1184.67</v>
      </c>
      <c r="G272" s="75">
        <v>-296.83999999999997</v>
      </c>
      <c r="H272" s="75">
        <v>370.92</v>
      </c>
      <c r="I272" s="85" t="s">
        <v>72</v>
      </c>
      <c r="J272" s="86" t="s">
        <v>193</v>
      </c>
      <c r="K272" s="99"/>
      <c r="L272" s="99"/>
      <c r="M272" s="67"/>
      <c r="N272" s="67"/>
      <c r="O272" s="67">
        <v>1</v>
      </c>
      <c r="P272" s="67" t="str">
        <f>_xlfn.XLOOKUP(O272,'ARX IDs'!B$3:B$47,'ARX IDs'!C$3:C$47,"")</f>
        <v/>
      </c>
      <c r="Q272" s="67">
        <f t="shared" si="48"/>
        <v>1</v>
      </c>
      <c r="R272" s="67">
        <v>7</v>
      </c>
      <c r="S272" s="84">
        <f t="shared" si="44"/>
        <v>107</v>
      </c>
      <c r="T272" s="80">
        <v>8</v>
      </c>
      <c r="U272" s="84">
        <f t="shared" si="49"/>
        <v>108</v>
      </c>
      <c r="V272" s="67">
        <f>IF(ISBLANK(X272), "", _xlfn.XLOOKUP(X272,'SNAP2 IDs'!C$3:C$15,'SNAP2 IDs'!B$3:B$15,""))</f>
        <v>13</v>
      </c>
      <c r="W272" s="67">
        <f>_xlfn.XLOOKUP($V272, 'SNAP2 IDs'!$B$3:$B$15,'SNAP2 IDs'!D$3:D$15, "Lookup err")</f>
        <v>1</v>
      </c>
      <c r="X272" s="67">
        <v>1</v>
      </c>
      <c r="Y272" s="67" t="str">
        <f>_xlfn.XLOOKUP($V272, 'SNAP2 IDs'!$B$3:$B$15,'SNAP2 IDs'!E$3:E$15, "Lookup err")</f>
        <v>00:00:4e:e4:ef:75</v>
      </c>
      <c r="Z272" s="67" t="str">
        <f>_xlfn.XLOOKUP($V272, 'SNAP2 IDs'!$B$3:$B$15,'SNAP2 IDs'!F$3:F$15, "Lookup err")</f>
        <v>snap01.sas.pvt</v>
      </c>
      <c r="AA272" s="67">
        <v>0</v>
      </c>
      <c r="AB272" s="67">
        <v>6</v>
      </c>
      <c r="AC272" s="67">
        <v>7</v>
      </c>
      <c r="AD272" s="67">
        <f t="shared" si="45"/>
        <v>4</v>
      </c>
      <c r="AE272" s="67">
        <f t="shared" si="46"/>
        <v>5</v>
      </c>
      <c r="AF272" s="67">
        <f t="shared" si="47"/>
        <v>2</v>
      </c>
      <c r="AG272" s="76"/>
    </row>
    <row r="273" spans="1:33" s="45" customFormat="1" ht="15.95" customHeight="1">
      <c r="A273" s="90"/>
      <c r="B273" s="87" t="s">
        <v>801</v>
      </c>
      <c r="C273" s="74" t="s">
        <v>789</v>
      </c>
      <c r="D273" s="74">
        <v>37.244801760000001</v>
      </c>
      <c r="E273" s="74">
        <v>-118.28011583999999</v>
      </c>
      <c r="F273" s="74">
        <v>1183.77</v>
      </c>
      <c r="G273" s="75">
        <v>137.6</v>
      </c>
      <c r="H273" s="75">
        <v>557.63</v>
      </c>
      <c r="I273" s="85" t="s">
        <v>72</v>
      </c>
      <c r="J273" s="86" t="s">
        <v>193</v>
      </c>
      <c r="K273" s="99"/>
      <c r="L273" s="99"/>
      <c r="M273" s="67"/>
      <c r="N273" s="67"/>
      <c r="O273" s="67">
        <v>1</v>
      </c>
      <c r="P273" s="67" t="str">
        <f>_xlfn.XLOOKUP(O273,'ARX IDs'!B$3:B$47,'ARX IDs'!C$3:C$47,"")</f>
        <v/>
      </c>
      <c r="Q273" s="67">
        <f t="shared" si="48"/>
        <v>1</v>
      </c>
      <c r="R273" s="67">
        <v>9</v>
      </c>
      <c r="S273" s="84">
        <f t="shared" si="44"/>
        <v>109</v>
      </c>
      <c r="T273" s="80">
        <v>10</v>
      </c>
      <c r="U273" s="84">
        <f t="shared" si="49"/>
        <v>110</v>
      </c>
      <c r="V273" s="67">
        <f>IF(ISBLANK(X273), "", _xlfn.XLOOKUP(X273,'SNAP2 IDs'!C$3:C$15,'SNAP2 IDs'!B$3:B$15,""))</f>
        <v>13</v>
      </c>
      <c r="W273" s="67">
        <f>_xlfn.XLOOKUP($V273, 'SNAP2 IDs'!$B$3:$B$15,'SNAP2 IDs'!D$3:D$15, "Lookup err")</f>
        <v>1</v>
      </c>
      <c r="X273" s="67">
        <v>1</v>
      </c>
      <c r="Y273" s="67" t="str">
        <f>_xlfn.XLOOKUP($V273, 'SNAP2 IDs'!$B$3:$B$15,'SNAP2 IDs'!E$3:E$15, "Lookup err")</f>
        <v>00:00:4e:e4:ef:75</v>
      </c>
      <c r="Z273" s="67" t="str">
        <f>_xlfn.XLOOKUP($V273, 'SNAP2 IDs'!$B$3:$B$15,'SNAP2 IDs'!F$3:F$15, "Lookup err")</f>
        <v>snap01.sas.pvt</v>
      </c>
      <c r="AA273" s="67">
        <v>0</v>
      </c>
      <c r="AB273" s="67">
        <v>8</v>
      </c>
      <c r="AC273" s="67">
        <v>9</v>
      </c>
      <c r="AD273" s="67">
        <f t="shared" si="45"/>
        <v>10</v>
      </c>
      <c r="AE273" s="67">
        <f t="shared" si="46"/>
        <v>11</v>
      </c>
      <c r="AF273" s="67">
        <f t="shared" si="47"/>
        <v>5</v>
      </c>
      <c r="AG273" s="76"/>
    </row>
    <row r="274" spans="1:33" s="45" customFormat="1" ht="15.95" customHeight="1">
      <c r="A274" s="90"/>
      <c r="B274" s="87" t="s">
        <v>802</v>
      </c>
      <c r="C274" s="74" t="s">
        <v>789</v>
      </c>
      <c r="D274" s="74">
        <v>37.239199990000003</v>
      </c>
      <c r="E274" s="74">
        <v>-118.28928191999999</v>
      </c>
      <c r="F274" s="74">
        <v>1181</v>
      </c>
      <c r="G274" s="75">
        <v>-675.71</v>
      </c>
      <c r="H274" s="75">
        <v>-64.069999999999993</v>
      </c>
      <c r="I274" s="85" t="s">
        <v>72</v>
      </c>
      <c r="J274" s="86" t="s">
        <v>193</v>
      </c>
      <c r="K274" s="99"/>
      <c r="L274" s="99"/>
      <c r="M274" s="67"/>
      <c r="N274" s="67"/>
      <c r="O274" s="67">
        <v>5</v>
      </c>
      <c r="P274" s="67" t="str">
        <f>_xlfn.XLOOKUP(O274,'ARX IDs'!B$3:B$47,'ARX IDs'!C$3:C$47,"")</f>
        <v/>
      </c>
      <c r="Q274" s="67">
        <f t="shared" si="48"/>
        <v>5</v>
      </c>
      <c r="R274" s="67">
        <v>11</v>
      </c>
      <c r="S274" s="84">
        <f t="shared" si="44"/>
        <v>511</v>
      </c>
      <c r="T274" s="80">
        <v>12</v>
      </c>
      <c r="U274" s="84">
        <f t="shared" si="49"/>
        <v>512</v>
      </c>
      <c r="V274" s="67">
        <f>IF(ISBLANK(X274), "", _xlfn.XLOOKUP(X274,'SNAP2 IDs'!C$3:C$15,'SNAP2 IDs'!B$3:B$15,""))</f>
        <v>12</v>
      </c>
      <c r="W274" s="67">
        <f>_xlfn.XLOOKUP($V274, 'SNAP2 IDs'!$B$3:$B$15,'SNAP2 IDs'!D$3:D$15, "Lookup err")</f>
        <v>1</v>
      </c>
      <c r="X274" s="67">
        <v>2</v>
      </c>
      <c r="Y274" s="67" t="str">
        <f>_xlfn.XLOOKUP($V274, 'SNAP2 IDs'!$B$3:$B$15,'SNAP2 IDs'!E$3:E$15, "Lookup err")</f>
        <v>02:00:d4:5b:e4:75</v>
      </c>
      <c r="Z274" s="67" t="str">
        <f>_xlfn.XLOOKUP($V274, 'SNAP2 IDs'!$B$3:$B$15,'SNAP2 IDs'!F$3:F$15, "Lookup err")</f>
        <v>snap02.sas.pvt</v>
      </c>
      <c r="AA274" s="67">
        <v>0</v>
      </c>
      <c r="AB274" s="67">
        <v>12</v>
      </c>
      <c r="AC274" s="67">
        <v>13</v>
      </c>
      <c r="AD274" s="67">
        <f t="shared" si="45"/>
        <v>14</v>
      </c>
      <c r="AE274" s="67">
        <f t="shared" si="46"/>
        <v>15</v>
      </c>
      <c r="AF274" s="67">
        <f t="shared" si="47"/>
        <v>39</v>
      </c>
      <c r="AG274" s="76"/>
    </row>
    <row r="275" spans="1:33" s="45" customFormat="1" ht="15.95" customHeight="1">
      <c r="A275" s="90"/>
      <c r="B275" s="87" t="s">
        <v>803</v>
      </c>
      <c r="C275" s="74" t="s">
        <v>789</v>
      </c>
      <c r="D275" s="74">
        <v>37.246994790000002</v>
      </c>
      <c r="E275" s="74">
        <v>-118.28544275</v>
      </c>
      <c r="F275" s="74">
        <v>1184.6400000000001</v>
      </c>
      <c r="G275" s="75">
        <v>-335.02</v>
      </c>
      <c r="H275" s="75">
        <v>801.02</v>
      </c>
      <c r="I275" s="85" t="s">
        <v>72</v>
      </c>
      <c r="J275" s="86" t="s">
        <v>193</v>
      </c>
      <c r="K275" s="99"/>
      <c r="L275" s="99"/>
      <c r="M275" s="67"/>
      <c r="N275" s="67"/>
      <c r="O275" s="67">
        <v>1</v>
      </c>
      <c r="P275" s="67" t="str">
        <f>_xlfn.XLOOKUP(O275,'ARX IDs'!B$3:B$47,'ARX IDs'!C$3:C$47,"")</f>
        <v/>
      </c>
      <c r="Q275" s="67">
        <f t="shared" si="48"/>
        <v>1</v>
      </c>
      <c r="R275" s="67">
        <v>11</v>
      </c>
      <c r="S275" s="84">
        <f t="shared" si="44"/>
        <v>111</v>
      </c>
      <c r="T275" s="80">
        <v>12</v>
      </c>
      <c r="U275" s="84">
        <f t="shared" si="49"/>
        <v>112</v>
      </c>
      <c r="V275" s="67">
        <f>IF(ISBLANK(X275), "", _xlfn.XLOOKUP(X275,'SNAP2 IDs'!C$3:C$15,'SNAP2 IDs'!B$3:B$15,""))</f>
        <v>13</v>
      </c>
      <c r="W275" s="67">
        <f>_xlfn.XLOOKUP($V275, 'SNAP2 IDs'!$B$3:$B$15,'SNAP2 IDs'!D$3:D$15, "Lookup err")</f>
        <v>1</v>
      </c>
      <c r="X275" s="67">
        <v>1</v>
      </c>
      <c r="Y275" s="67" t="str">
        <f>_xlfn.XLOOKUP($V275, 'SNAP2 IDs'!$B$3:$B$15,'SNAP2 IDs'!E$3:E$15, "Lookup err")</f>
        <v>00:00:4e:e4:ef:75</v>
      </c>
      <c r="Z275" s="67" t="str">
        <f>_xlfn.XLOOKUP($V275, 'SNAP2 IDs'!$B$3:$B$15,'SNAP2 IDs'!F$3:F$15, "Lookup err")</f>
        <v>snap01.sas.pvt</v>
      </c>
      <c r="AA275" s="67">
        <v>0</v>
      </c>
      <c r="AB275" s="67">
        <v>10</v>
      </c>
      <c r="AC275" s="67">
        <v>11</v>
      </c>
      <c r="AD275" s="67">
        <f t="shared" si="45"/>
        <v>8</v>
      </c>
      <c r="AE275" s="67">
        <f t="shared" si="46"/>
        <v>9</v>
      </c>
      <c r="AF275" s="67">
        <f t="shared" si="47"/>
        <v>4</v>
      </c>
      <c r="AG275" s="76"/>
    </row>
    <row r="276" spans="1:33" s="45" customFormat="1" ht="15.95" customHeight="1">
      <c r="A276" s="90"/>
      <c r="B276" s="87" t="s">
        <v>804</v>
      </c>
      <c r="C276" s="74" t="s">
        <v>789</v>
      </c>
      <c r="D276" s="74">
        <v>37.24350098</v>
      </c>
      <c r="E276" s="74">
        <v>-118.29122108</v>
      </c>
      <c r="F276" s="74">
        <v>1182.29</v>
      </c>
      <c r="G276" s="75">
        <v>-847.73</v>
      </c>
      <c r="H276" s="75">
        <v>413.27</v>
      </c>
      <c r="I276" s="85" t="s">
        <v>72</v>
      </c>
      <c r="J276" s="86" t="s">
        <v>193</v>
      </c>
      <c r="K276" s="99"/>
      <c r="L276" s="99"/>
      <c r="M276" s="67"/>
      <c r="N276" s="67"/>
      <c r="O276" s="67">
        <v>5</v>
      </c>
      <c r="P276" s="67" t="str">
        <f>_xlfn.XLOOKUP(O276,'ARX IDs'!B$3:B$47,'ARX IDs'!C$3:C$47,"")</f>
        <v/>
      </c>
      <c r="Q276" s="67">
        <f t="shared" si="48"/>
        <v>5</v>
      </c>
      <c r="R276" s="67">
        <v>13</v>
      </c>
      <c r="S276" s="84">
        <f t="shared" si="44"/>
        <v>513</v>
      </c>
      <c r="T276" s="80">
        <v>14</v>
      </c>
      <c r="U276" s="84">
        <f t="shared" si="49"/>
        <v>514</v>
      </c>
      <c r="V276" s="67">
        <f>IF(ISBLANK(X276), "", _xlfn.XLOOKUP(X276,'SNAP2 IDs'!C$3:C$15,'SNAP2 IDs'!B$3:B$15,""))</f>
        <v>12</v>
      </c>
      <c r="W276" s="67">
        <f>_xlfn.XLOOKUP($V276, 'SNAP2 IDs'!$B$3:$B$15,'SNAP2 IDs'!D$3:D$15, "Lookup err")</f>
        <v>1</v>
      </c>
      <c r="X276" s="67">
        <v>2</v>
      </c>
      <c r="Y276" s="67" t="str">
        <f>_xlfn.XLOOKUP($V276, 'SNAP2 IDs'!$B$3:$B$15,'SNAP2 IDs'!E$3:E$15, "Lookup err")</f>
        <v>02:00:d4:5b:e4:75</v>
      </c>
      <c r="Z276" s="67" t="str">
        <f>_xlfn.XLOOKUP($V276, 'SNAP2 IDs'!$B$3:$B$15,'SNAP2 IDs'!F$3:F$15, "Lookup err")</f>
        <v>snap02.sas.pvt</v>
      </c>
      <c r="AA276" s="67">
        <v>0</v>
      </c>
      <c r="AB276" s="67">
        <v>14</v>
      </c>
      <c r="AC276" s="67">
        <v>15</v>
      </c>
      <c r="AD276" s="67">
        <f t="shared" si="45"/>
        <v>12</v>
      </c>
      <c r="AE276" s="67">
        <f t="shared" si="46"/>
        <v>13</v>
      </c>
      <c r="AF276" s="67">
        <f t="shared" si="47"/>
        <v>38</v>
      </c>
      <c r="AG276" s="76"/>
    </row>
    <row r="277" spans="1:33" s="45" customFormat="1" ht="15.95" customHeight="1">
      <c r="A277" s="90"/>
      <c r="B277" s="87" t="s">
        <v>805</v>
      </c>
      <c r="C277" s="74" t="s">
        <v>789</v>
      </c>
      <c r="D277" s="74">
        <v>37.244968790000001</v>
      </c>
      <c r="E277" s="74">
        <v>-118.28912493999999</v>
      </c>
      <c r="F277" s="74">
        <v>1184.5899999999999</v>
      </c>
      <c r="G277" s="75">
        <v>-661.73</v>
      </c>
      <c r="H277" s="75">
        <v>576.16999999999996</v>
      </c>
      <c r="I277" s="85" t="s">
        <v>72</v>
      </c>
      <c r="J277" s="86" t="s">
        <v>193</v>
      </c>
      <c r="K277" s="99"/>
      <c r="L277" s="99"/>
      <c r="M277" s="67"/>
      <c r="N277" s="67"/>
      <c r="O277" s="67">
        <v>1</v>
      </c>
      <c r="P277" s="67" t="str">
        <f>_xlfn.XLOOKUP(O277,'ARX IDs'!B$3:B$47,'ARX IDs'!C$3:C$47,"")</f>
        <v/>
      </c>
      <c r="Q277" s="67">
        <f t="shared" si="48"/>
        <v>1</v>
      </c>
      <c r="R277" s="67">
        <v>13</v>
      </c>
      <c r="S277" s="84">
        <f t="shared" si="44"/>
        <v>113</v>
      </c>
      <c r="T277" s="80">
        <v>14</v>
      </c>
      <c r="U277" s="84">
        <f t="shared" si="49"/>
        <v>114</v>
      </c>
      <c r="V277" s="67">
        <f>IF(ISBLANK(X277), "", _xlfn.XLOOKUP(X277,'SNAP2 IDs'!C$3:C$15,'SNAP2 IDs'!B$3:B$15,""))</f>
        <v>13</v>
      </c>
      <c r="W277" s="67">
        <f>_xlfn.XLOOKUP($V277, 'SNAP2 IDs'!$B$3:$B$15,'SNAP2 IDs'!D$3:D$15, "Lookup err")</f>
        <v>1</v>
      </c>
      <c r="X277" s="67">
        <v>1</v>
      </c>
      <c r="Y277" s="67" t="str">
        <f>_xlfn.XLOOKUP($V277, 'SNAP2 IDs'!$B$3:$B$15,'SNAP2 IDs'!E$3:E$15, "Lookup err")</f>
        <v>00:00:4e:e4:ef:75</v>
      </c>
      <c r="Z277" s="67" t="str">
        <f>_xlfn.XLOOKUP($V277, 'SNAP2 IDs'!$B$3:$B$15,'SNAP2 IDs'!F$3:F$15, "Lookup err")</f>
        <v>snap01.sas.pvt</v>
      </c>
      <c r="AA277" s="67">
        <v>0</v>
      </c>
      <c r="AB277" s="67">
        <v>12</v>
      </c>
      <c r="AC277" s="67">
        <v>13</v>
      </c>
      <c r="AD277" s="67">
        <f t="shared" si="45"/>
        <v>14</v>
      </c>
      <c r="AE277" s="67">
        <f t="shared" si="46"/>
        <v>15</v>
      </c>
      <c r="AF277" s="67">
        <f t="shared" si="47"/>
        <v>7</v>
      </c>
      <c r="AG277" s="76"/>
    </row>
    <row r="278" spans="1:33" s="45" customFormat="1" ht="15.95" customHeight="1">
      <c r="A278" s="90"/>
      <c r="B278" s="87" t="s">
        <v>806</v>
      </c>
      <c r="C278" s="74" t="s">
        <v>789</v>
      </c>
      <c r="D278" s="74">
        <v>37.240678260000003</v>
      </c>
      <c r="E278" s="74">
        <v>-118.28000645</v>
      </c>
      <c r="F278" s="74">
        <v>1182.93</v>
      </c>
      <c r="G278" s="75">
        <v>147.31</v>
      </c>
      <c r="H278" s="75">
        <v>99.99</v>
      </c>
      <c r="I278" s="85" t="s">
        <v>72</v>
      </c>
      <c r="J278" s="86" t="s">
        <v>193</v>
      </c>
      <c r="K278" s="99"/>
      <c r="L278" s="99"/>
      <c r="M278" s="67"/>
      <c r="N278" s="67"/>
      <c r="O278" s="67">
        <v>8</v>
      </c>
      <c r="P278" s="67" t="str">
        <f>_xlfn.XLOOKUP(O278,'ARX IDs'!B$3:B$47,'ARX IDs'!C$3:C$47,"")</f>
        <v/>
      </c>
      <c r="Q278" s="67">
        <f t="shared" si="48"/>
        <v>8</v>
      </c>
      <c r="R278" s="67">
        <v>15</v>
      </c>
      <c r="S278" s="84">
        <f t="shared" si="44"/>
        <v>815</v>
      </c>
      <c r="T278" s="80">
        <v>16</v>
      </c>
      <c r="U278" s="84">
        <f t="shared" si="49"/>
        <v>816</v>
      </c>
      <c r="V278" s="67">
        <f>IF(ISBLANK(X278), "", _xlfn.XLOOKUP(X278,'SNAP2 IDs'!C$3:C$15,'SNAP2 IDs'!B$3:B$15,""))</f>
        <v>10</v>
      </c>
      <c r="W278" s="67">
        <f>_xlfn.XLOOKUP($V278, 'SNAP2 IDs'!$B$3:$B$15,'SNAP2 IDs'!D$3:D$15, "Lookup err")</f>
        <v>1</v>
      </c>
      <c r="X278" s="67">
        <v>3</v>
      </c>
      <c r="Y278" s="67" t="str">
        <f>_xlfn.XLOOKUP($V278, 'SNAP2 IDs'!$B$3:$B$15,'SNAP2 IDs'!E$3:E$15, "Lookup err")</f>
        <v>02:00:a6:4e:e4:6f</v>
      </c>
      <c r="Z278" s="67" t="str">
        <f>_xlfn.XLOOKUP($V278, 'SNAP2 IDs'!$B$3:$B$15,'SNAP2 IDs'!F$3:F$15, "Lookup err")</f>
        <v>snap03.sas.pvt</v>
      </c>
      <c r="AA278" s="67">
        <v>1</v>
      </c>
      <c r="AB278" s="67">
        <v>20</v>
      </c>
      <c r="AC278" s="67">
        <v>21</v>
      </c>
      <c r="AD278" s="67">
        <f t="shared" si="45"/>
        <v>54</v>
      </c>
      <c r="AE278" s="67">
        <f t="shared" si="46"/>
        <v>55</v>
      </c>
      <c r="AF278" s="67">
        <f t="shared" si="47"/>
        <v>91</v>
      </c>
      <c r="AG278" s="76"/>
    </row>
    <row r="279" spans="1:33" s="45" customFormat="1" ht="15.95" customHeight="1">
      <c r="A279" s="90"/>
      <c r="B279" s="87" t="s">
        <v>807</v>
      </c>
      <c r="C279" s="74" t="s">
        <v>789</v>
      </c>
      <c r="D279" s="74">
        <v>37.245588140000002</v>
      </c>
      <c r="E279" s="74">
        <v>-118.27811730000001</v>
      </c>
      <c r="F279" s="74">
        <v>1183.8599999999999</v>
      </c>
      <c r="G279" s="75">
        <v>314.92</v>
      </c>
      <c r="H279" s="75">
        <v>644.91</v>
      </c>
      <c r="I279" s="85" t="s">
        <v>72</v>
      </c>
      <c r="J279" s="86" t="s">
        <v>193</v>
      </c>
      <c r="K279" s="99"/>
      <c r="L279" s="99"/>
      <c r="M279" s="67"/>
      <c r="N279" s="67"/>
      <c r="O279" s="67">
        <v>9</v>
      </c>
      <c r="P279" s="67">
        <f>_xlfn.XLOOKUP(O279,'ARX IDs'!B$3:B$47,'ARX IDs'!C$3:C$47,"")</f>
        <v>4108</v>
      </c>
      <c r="Q279" s="67">
        <f t="shared" si="48"/>
        <v>9</v>
      </c>
      <c r="R279" s="67">
        <v>1</v>
      </c>
      <c r="S279" s="84">
        <f t="shared" si="44"/>
        <v>901</v>
      </c>
      <c r="T279" s="80">
        <v>2</v>
      </c>
      <c r="U279" s="84">
        <f t="shared" si="49"/>
        <v>902</v>
      </c>
      <c r="V279" s="67">
        <f>IF(ISBLANK(X279), "", _xlfn.XLOOKUP(X279,'SNAP2 IDs'!C$3:C$15,'SNAP2 IDs'!B$3:B$15,""))</f>
        <v>10</v>
      </c>
      <c r="W279" s="67">
        <f>_xlfn.XLOOKUP($V279, 'SNAP2 IDs'!$B$3:$B$15,'SNAP2 IDs'!D$3:D$15, "Lookup err")</f>
        <v>1</v>
      </c>
      <c r="X279" s="67">
        <v>3</v>
      </c>
      <c r="Y279" s="67" t="str">
        <f>_xlfn.XLOOKUP($V279, 'SNAP2 IDs'!$B$3:$B$15,'SNAP2 IDs'!E$3:E$15, "Lookup err")</f>
        <v>02:00:a6:4e:e4:6f</v>
      </c>
      <c r="Z279" s="67" t="str">
        <f>_xlfn.XLOOKUP($V279, 'SNAP2 IDs'!$B$3:$B$15,'SNAP2 IDs'!F$3:F$15, "Lookup err")</f>
        <v>snap03.sas.pvt</v>
      </c>
      <c r="AA279" s="67">
        <v>1</v>
      </c>
      <c r="AB279" s="67">
        <v>22</v>
      </c>
      <c r="AC279" s="67">
        <v>23</v>
      </c>
      <c r="AD279" s="67">
        <f t="shared" si="45"/>
        <v>52</v>
      </c>
      <c r="AE279" s="67">
        <f t="shared" si="46"/>
        <v>53</v>
      </c>
      <c r="AF279" s="67">
        <f t="shared" si="47"/>
        <v>90</v>
      </c>
      <c r="AG279" s="76"/>
    </row>
    <row r="280" spans="1:33" s="45" customFormat="1" ht="15.95" customHeight="1">
      <c r="A280" s="90"/>
      <c r="B280" s="87" t="s">
        <v>808</v>
      </c>
      <c r="C280" s="74" t="s">
        <v>789</v>
      </c>
      <c r="D280" s="74">
        <v>37.244927760000003</v>
      </c>
      <c r="E280" s="74">
        <v>-118.2877484</v>
      </c>
      <c r="F280" s="74">
        <v>1184.6400000000001</v>
      </c>
      <c r="G280" s="75">
        <v>-539.6</v>
      </c>
      <c r="H280" s="75">
        <v>571.62</v>
      </c>
      <c r="I280" s="85" t="s">
        <v>72</v>
      </c>
      <c r="J280" s="86" t="s">
        <v>193</v>
      </c>
      <c r="K280" s="99"/>
      <c r="L280" s="99"/>
      <c r="M280" s="67"/>
      <c r="N280" s="67"/>
      <c r="O280" s="67">
        <v>1</v>
      </c>
      <c r="P280" s="67" t="str">
        <f>_xlfn.XLOOKUP(O280,'ARX IDs'!B$3:B$47,'ARX IDs'!C$3:C$47,"")</f>
        <v/>
      </c>
      <c r="Q280" s="67">
        <f t="shared" si="48"/>
        <v>1</v>
      </c>
      <c r="R280" s="67">
        <v>15</v>
      </c>
      <c r="S280" s="84">
        <f t="shared" si="44"/>
        <v>115</v>
      </c>
      <c r="T280" s="80">
        <v>16</v>
      </c>
      <c r="U280" s="84">
        <f t="shared" si="49"/>
        <v>116</v>
      </c>
      <c r="V280" s="67">
        <f>IF(ISBLANK(X280), "", _xlfn.XLOOKUP(X280,'SNAP2 IDs'!C$3:C$15,'SNAP2 IDs'!B$3:B$15,""))</f>
        <v>13</v>
      </c>
      <c r="W280" s="67">
        <f>_xlfn.XLOOKUP($V280, 'SNAP2 IDs'!$B$3:$B$15,'SNAP2 IDs'!D$3:D$15, "Lookup err")</f>
        <v>1</v>
      </c>
      <c r="X280" s="67">
        <v>1</v>
      </c>
      <c r="Y280" s="67" t="str">
        <f>_xlfn.XLOOKUP($V280, 'SNAP2 IDs'!$B$3:$B$15,'SNAP2 IDs'!E$3:E$15, "Lookup err")</f>
        <v>00:00:4e:e4:ef:75</v>
      </c>
      <c r="Z280" s="67" t="str">
        <f>_xlfn.XLOOKUP($V280, 'SNAP2 IDs'!$B$3:$B$15,'SNAP2 IDs'!F$3:F$15, "Lookup err")</f>
        <v>snap01.sas.pvt</v>
      </c>
      <c r="AA280" s="67">
        <v>0</v>
      </c>
      <c r="AB280" s="67">
        <v>14</v>
      </c>
      <c r="AC280" s="67">
        <v>15</v>
      </c>
      <c r="AD280" s="67">
        <f t="shared" si="45"/>
        <v>12</v>
      </c>
      <c r="AE280" s="67">
        <f t="shared" si="46"/>
        <v>13</v>
      </c>
      <c r="AF280" s="67">
        <f t="shared" si="47"/>
        <v>6</v>
      </c>
      <c r="AG280" s="76"/>
    </row>
    <row r="281" spans="1:33" s="45" customFormat="1" ht="15.95" customHeight="1">
      <c r="A281" s="90"/>
      <c r="B281" s="87" t="s">
        <v>809</v>
      </c>
      <c r="C281" s="74" t="s">
        <v>789</v>
      </c>
      <c r="D281" s="74">
        <v>37.245603889999998</v>
      </c>
      <c r="E281" s="74">
        <v>-118.28027201</v>
      </c>
      <c r="F281" s="74">
        <v>1184.3</v>
      </c>
      <c r="G281" s="75">
        <v>123.74</v>
      </c>
      <c r="H281" s="75">
        <v>646.65</v>
      </c>
      <c r="I281" s="85" t="s">
        <v>72</v>
      </c>
      <c r="J281" s="86" t="s">
        <v>193</v>
      </c>
      <c r="K281" s="99"/>
      <c r="L281" s="99"/>
      <c r="M281" s="67"/>
      <c r="N281" s="67"/>
      <c r="O281" s="67">
        <v>2</v>
      </c>
      <c r="P281" s="67" t="str">
        <f>_xlfn.XLOOKUP(O281,'ARX IDs'!B$3:B$47,'ARX IDs'!C$3:C$47,"")</f>
        <v/>
      </c>
      <c r="Q281" s="67">
        <f t="shared" si="48"/>
        <v>2</v>
      </c>
      <c r="R281" s="67">
        <v>1</v>
      </c>
      <c r="S281" s="84">
        <f t="shared" si="44"/>
        <v>201</v>
      </c>
      <c r="T281" s="80">
        <v>2</v>
      </c>
      <c r="U281" s="84">
        <f t="shared" si="49"/>
        <v>202</v>
      </c>
      <c r="V281" s="67">
        <f>IF(ISBLANK(X281), "", _xlfn.XLOOKUP(X281,'SNAP2 IDs'!C$3:C$15,'SNAP2 IDs'!B$3:B$15,""))</f>
        <v>13</v>
      </c>
      <c r="W281" s="67">
        <f>_xlfn.XLOOKUP($V281, 'SNAP2 IDs'!$B$3:$B$15,'SNAP2 IDs'!D$3:D$15, "Lookup err")</f>
        <v>1</v>
      </c>
      <c r="X281" s="67">
        <v>1</v>
      </c>
      <c r="Y281" s="67" t="str">
        <f>_xlfn.XLOOKUP($V281, 'SNAP2 IDs'!$B$3:$B$15,'SNAP2 IDs'!E$3:E$15, "Lookup err")</f>
        <v>00:00:4e:e4:ef:75</v>
      </c>
      <c r="Z281" s="67" t="str">
        <f>_xlfn.XLOOKUP($V281, 'SNAP2 IDs'!$B$3:$B$15,'SNAP2 IDs'!F$3:F$15, "Lookup err")</f>
        <v>snap01.sas.pvt</v>
      </c>
      <c r="AA281" s="67">
        <v>0</v>
      </c>
      <c r="AB281" s="67">
        <v>16</v>
      </c>
      <c r="AC281" s="67">
        <v>17</v>
      </c>
      <c r="AD281" s="67">
        <f t="shared" si="45"/>
        <v>18</v>
      </c>
      <c r="AE281" s="67">
        <f t="shared" si="46"/>
        <v>19</v>
      </c>
      <c r="AF281" s="67">
        <f t="shared" si="47"/>
        <v>9</v>
      </c>
      <c r="AG281" s="76"/>
    </row>
    <row r="282" spans="1:33" s="45" customFormat="1" ht="15.95" customHeight="1">
      <c r="A282" s="90"/>
      <c r="B282" s="87" t="s">
        <v>810</v>
      </c>
      <c r="C282" s="74" t="s">
        <v>789</v>
      </c>
      <c r="D282" s="74">
        <v>37.245952850000002</v>
      </c>
      <c r="E282" s="74">
        <v>-118.28361791</v>
      </c>
      <c r="F282" s="74">
        <v>1184.1300000000001</v>
      </c>
      <c r="G282" s="75">
        <v>-173.12</v>
      </c>
      <c r="H282" s="75">
        <v>685.38</v>
      </c>
      <c r="I282" s="85" t="s">
        <v>72</v>
      </c>
      <c r="J282" s="86" t="s">
        <v>193</v>
      </c>
      <c r="K282" s="99"/>
      <c r="L282" s="99"/>
      <c r="M282" s="67"/>
      <c r="N282" s="67"/>
      <c r="O282" s="67">
        <v>2</v>
      </c>
      <c r="P282" s="67" t="str">
        <f>_xlfn.XLOOKUP(O282,'ARX IDs'!B$3:B$47,'ARX IDs'!C$3:C$47,"")</f>
        <v/>
      </c>
      <c r="Q282" s="67">
        <f t="shared" si="48"/>
        <v>2</v>
      </c>
      <c r="R282" s="67">
        <v>3</v>
      </c>
      <c r="S282" s="84">
        <f t="shared" si="44"/>
        <v>203</v>
      </c>
      <c r="T282" s="80">
        <v>4</v>
      </c>
      <c r="U282" s="84">
        <f t="shared" si="49"/>
        <v>204</v>
      </c>
      <c r="V282" s="67">
        <f>IF(ISBLANK(X282), "", _xlfn.XLOOKUP(X282,'SNAP2 IDs'!C$3:C$15,'SNAP2 IDs'!B$3:B$15,""))</f>
        <v>13</v>
      </c>
      <c r="W282" s="67">
        <f>_xlfn.XLOOKUP($V282, 'SNAP2 IDs'!$B$3:$B$15,'SNAP2 IDs'!D$3:D$15, "Lookup err")</f>
        <v>1</v>
      </c>
      <c r="X282" s="67">
        <v>1</v>
      </c>
      <c r="Y282" s="67" t="str">
        <f>_xlfn.XLOOKUP($V282, 'SNAP2 IDs'!$B$3:$B$15,'SNAP2 IDs'!E$3:E$15, "Lookup err")</f>
        <v>00:00:4e:e4:ef:75</v>
      </c>
      <c r="Z282" s="67" t="str">
        <f>_xlfn.XLOOKUP($V282, 'SNAP2 IDs'!$B$3:$B$15,'SNAP2 IDs'!F$3:F$15, "Lookup err")</f>
        <v>snap01.sas.pvt</v>
      </c>
      <c r="AA282" s="67">
        <v>0</v>
      </c>
      <c r="AB282" s="67">
        <v>18</v>
      </c>
      <c r="AC282" s="67">
        <v>19</v>
      </c>
      <c r="AD282" s="67">
        <f t="shared" si="45"/>
        <v>16</v>
      </c>
      <c r="AE282" s="67">
        <f t="shared" si="46"/>
        <v>17</v>
      </c>
      <c r="AF282" s="67">
        <f t="shared" si="47"/>
        <v>8</v>
      </c>
      <c r="AG282" s="76"/>
    </row>
    <row r="283" spans="1:33" s="45" customFormat="1" ht="15.95" customHeight="1">
      <c r="A283" s="90"/>
      <c r="B283" s="87" t="s">
        <v>811</v>
      </c>
      <c r="C283" s="74" t="s">
        <v>789</v>
      </c>
      <c r="D283" s="74">
        <v>37.244668040000001</v>
      </c>
      <c r="E283" s="74">
        <v>-118.27768356999999</v>
      </c>
      <c r="F283" s="74">
        <v>1183.98</v>
      </c>
      <c r="G283" s="75">
        <v>353.41</v>
      </c>
      <c r="H283" s="75">
        <v>542.79</v>
      </c>
      <c r="I283" s="85" t="s">
        <v>72</v>
      </c>
      <c r="J283" s="85" t="s">
        <v>72</v>
      </c>
      <c r="K283" s="99"/>
      <c r="L283" s="99"/>
      <c r="M283" s="67"/>
      <c r="N283" s="67"/>
      <c r="O283" s="67">
        <v>11</v>
      </c>
      <c r="P283" s="67">
        <f>_xlfn.XLOOKUP(O283,'ARX IDs'!B$3:B$47,'ARX IDs'!C$3:C$47,"")</f>
        <v>4109</v>
      </c>
      <c r="Q283" s="67">
        <f t="shared" si="48"/>
        <v>11</v>
      </c>
      <c r="R283" s="67">
        <v>11</v>
      </c>
      <c r="S283" s="84">
        <f t="shared" si="44"/>
        <v>1111</v>
      </c>
      <c r="T283" s="80">
        <v>12</v>
      </c>
      <c r="U283" s="84">
        <f t="shared" si="49"/>
        <v>1112</v>
      </c>
      <c r="V283" s="67">
        <f>IF(ISBLANK(X283), "", _xlfn.XLOOKUP(X283,'SNAP2 IDs'!C$3:C$15,'SNAP2 IDs'!B$3:B$15,""))</f>
        <v>8</v>
      </c>
      <c r="W283" s="67">
        <f>_xlfn.XLOOKUP($V283, 'SNAP2 IDs'!$B$3:$B$15,'SNAP2 IDs'!D$3:D$15, "Lookup err")</f>
        <v>2</v>
      </c>
      <c r="X283" s="67">
        <v>7</v>
      </c>
      <c r="Y283" s="67" t="str">
        <f>_xlfn.XLOOKUP($V283, 'SNAP2 IDs'!$B$3:$B$15,'SNAP2 IDs'!E$3:E$15, "Lookup err")</f>
        <v>00:00:d6:de:e4:75</v>
      </c>
      <c r="Z283" s="67" t="str">
        <f>_xlfn.XLOOKUP($V283, 'SNAP2 IDs'!$B$3:$B$15,'SNAP2 IDs'!F$3:F$15, "Lookup err")</f>
        <v>snap07.sas.pvt</v>
      </c>
      <c r="AA283" s="67">
        <v>1</v>
      </c>
      <c r="AB283" s="67">
        <v>26</v>
      </c>
      <c r="AC283" s="67">
        <v>27</v>
      </c>
      <c r="AD283" s="67">
        <f t="shared" si="45"/>
        <v>56</v>
      </c>
      <c r="AE283" s="67">
        <f t="shared" si="46"/>
        <v>57</v>
      </c>
      <c r="AF283" s="67">
        <f t="shared" si="47"/>
        <v>220</v>
      </c>
      <c r="AG283" s="76"/>
    </row>
    <row r="284" spans="1:33" s="45" customFormat="1" ht="15.95" customHeight="1">
      <c r="A284" s="90"/>
      <c r="B284" s="87" t="s">
        <v>812</v>
      </c>
      <c r="C284" s="74" t="s">
        <v>789</v>
      </c>
      <c r="D284" s="74">
        <v>37.240032120000002</v>
      </c>
      <c r="E284" s="74">
        <v>-118.29044630999999</v>
      </c>
      <c r="F284" s="74">
        <v>1179.97</v>
      </c>
      <c r="G284" s="75">
        <v>-779.02</v>
      </c>
      <c r="H284" s="75">
        <v>28.28</v>
      </c>
      <c r="I284" s="85" t="s">
        <v>72</v>
      </c>
      <c r="J284" s="86" t="s">
        <v>193</v>
      </c>
      <c r="K284" s="99"/>
      <c r="L284" s="99"/>
      <c r="M284" s="67"/>
      <c r="N284" s="67"/>
      <c r="O284" s="67">
        <v>5</v>
      </c>
      <c r="P284" s="67" t="str">
        <f>_xlfn.XLOOKUP(O284,'ARX IDs'!B$3:B$47,'ARX IDs'!C$3:C$47,"")</f>
        <v/>
      </c>
      <c r="Q284" s="67">
        <f t="shared" si="48"/>
        <v>5</v>
      </c>
      <c r="R284" s="67">
        <v>15</v>
      </c>
      <c r="S284" s="84">
        <f t="shared" si="44"/>
        <v>515</v>
      </c>
      <c r="T284" s="80">
        <v>16</v>
      </c>
      <c r="U284" s="84">
        <f t="shared" si="49"/>
        <v>516</v>
      </c>
      <c r="V284" s="67">
        <f>IF(ISBLANK(X284), "", _xlfn.XLOOKUP(X284,'SNAP2 IDs'!C$3:C$15,'SNAP2 IDs'!B$3:B$15,""))</f>
        <v>12</v>
      </c>
      <c r="W284" s="67">
        <f>_xlfn.XLOOKUP($V284, 'SNAP2 IDs'!$B$3:$B$15,'SNAP2 IDs'!D$3:D$15, "Lookup err")</f>
        <v>1</v>
      </c>
      <c r="X284" s="67">
        <v>2</v>
      </c>
      <c r="Y284" s="67" t="str">
        <f>_xlfn.XLOOKUP($V284, 'SNAP2 IDs'!$B$3:$B$15,'SNAP2 IDs'!E$3:E$15, "Lookup err")</f>
        <v>02:00:d4:5b:e4:75</v>
      </c>
      <c r="Z284" s="67" t="str">
        <f>_xlfn.XLOOKUP($V284, 'SNAP2 IDs'!$B$3:$B$15,'SNAP2 IDs'!F$3:F$15, "Lookup err")</f>
        <v>snap02.sas.pvt</v>
      </c>
      <c r="AA284" s="67">
        <v>0</v>
      </c>
      <c r="AB284" s="67">
        <v>16</v>
      </c>
      <c r="AC284" s="67">
        <v>17</v>
      </c>
      <c r="AD284" s="67">
        <f t="shared" si="45"/>
        <v>18</v>
      </c>
      <c r="AE284" s="67">
        <f t="shared" si="46"/>
        <v>19</v>
      </c>
      <c r="AF284" s="67">
        <f t="shared" si="47"/>
        <v>41</v>
      </c>
      <c r="AG284" s="76"/>
    </row>
    <row r="285" spans="1:33" s="45" customFormat="1" ht="15.95" customHeight="1">
      <c r="A285" s="90"/>
      <c r="B285" s="87" t="s">
        <v>813</v>
      </c>
      <c r="C285" s="74" t="s">
        <v>789</v>
      </c>
      <c r="D285" s="74">
        <v>37.242120130000004</v>
      </c>
      <c r="E285" s="74">
        <v>-118.28467293999999</v>
      </c>
      <c r="F285" s="74">
        <v>1184.03</v>
      </c>
      <c r="G285" s="75">
        <v>-266.74</v>
      </c>
      <c r="H285" s="75">
        <v>260.02</v>
      </c>
      <c r="I285" s="85" t="s">
        <v>72</v>
      </c>
      <c r="J285" s="86" t="s">
        <v>193</v>
      </c>
      <c r="K285" s="99"/>
      <c r="L285" s="99"/>
      <c r="M285" s="67"/>
      <c r="N285" s="67"/>
      <c r="O285" s="67">
        <v>2</v>
      </c>
      <c r="P285" s="67" t="str">
        <f>_xlfn.XLOOKUP(O285,'ARX IDs'!B$3:B$47,'ARX IDs'!C$3:C$47,"")</f>
        <v/>
      </c>
      <c r="Q285" s="67">
        <f t="shared" si="48"/>
        <v>2</v>
      </c>
      <c r="R285" s="67">
        <v>5</v>
      </c>
      <c r="S285" s="84">
        <f t="shared" si="44"/>
        <v>205</v>
      </c>
      <c r="T285" s="80">
        <v>6</v>
      </c>
      <c r="U285" s="84">
        <f t="shared" si="49"/>
        <v>206</v>
      </c>
      <c r="V285" s="67">
        <f>IF(ISBLANK(X285), "", _xlfn.XLOOKUP(X285,'SNAP2 IDs'!C$3:C$15,'SNAP2 IDs'!B$3:B$15,""))</f>
        <v>13</v>
      </c>
      <c r="W285" s="67">
        <f>_xlfn.XLOOKUP($V285, 'SNAP2 IDs'!$B$3:$B$15,'SNAP2 IDs'!D$3:D$15, "Lookup err")</f>
        <v>1</v>
      </c>
      <c r="X285" s="67">
        <v>1</v>
      </c>
      <c r="Y285" s="67" t="str">
        <f>_xlfn.XLOOKUP($V285, 'SNAP2 IDs'!$B$3:$B$15,'SNAP2 IDs'!E$3:E$15, "Lookup err")</f>
        <v>00:00:4e:e4:ef:75</v>
      </c>
      <c r="Z285" s="67" t="str">
        <f>_xlfn.XLOOKUP($V285, 'SNAP2 IDs'!$B$3:$B$15,'SNAP2 IDs'!F$3:F$15, "Lookup err")</f>
        <v>snap01.sas.pvt</v>
      </c>
      <c r="AA285" s="67">
        <v>0</v>
      </c>
      <c r="AB285" s="67">
        <v>20</v>
      </c>
      <c r="AC285" s="67">
        <v>21</v>
      </c>
      <c r="AD285" s="67">
        <f t="shared" si="45"/>
        <v>22</v>
      </c>
      <c r="AE285" s="67">
        <f t="shared" si="46"/>
        <v>23</v>
      </c>
      <c r="AF285" s="67">
        <f t="shared" si="47"/>
        <v>11</v>
      </c>
      <c r="AG285" s="76"/>
    </row>
    <row r="286" spans="1:33" s="45" customFormat="1" ht="15.95" customHeight="1">
      <c r="A286" s="90"/>
      <c r="B286" s="87" t="s">
        <v>814</v>
      </c>
      <c r="C286" s="74" t="s">
        <v>789</v>
      </c>
      <c r="D286" s="74">
        <v>37.244247039999998</v>
      </c>
      <c r="E286" s="74">
        <v>-118.28344968</v>
      </c>
      <c r="F286" s="74">
        <v>1184.48</v>
      </c>
      <c r="G286" s="75">
        <v>-158.19999999999999</v>
      </c>
      <c r="H286" s="75">
        <v>496.07</v>
      </c>
      <c r="I286" s="85" t="s">
        <v>72</v>
      </c>
      <c r="J286" s="86" t="s">
        <v>193</v>
      </c>
      <c r="K286" s="99"/>
      <c r="L286" s="99"/>
      <c r="M286" s="67"/>
      <c r="N286" s="67"/>
      <c r="O286" s="67">
        <v>2</v>
      </c>
      <c r="P286" s="67" t="str">
        <f>_xlfn.XLOOKUP(O286,'ARX IDs'!B$3:B$47,'ARX IDs'!C$3:C$47,"")</f>
        <v/>
      </c>
      <c r="Q286" s="67">
        <f t="shared" si="48"/>
        <v>2</v>
      </c>
      <c r="R286" s="67">
        <v>7</v>
      </c>
      <c r="S286" s="84">
        <f t="shared" si="44"/>
        <v>207</v>
      </c>
      <c r="T286" s="80">
        <v>8</v>
      </c>
      <c r="U286" s="84">
        <f t="shared" si="49"/>
        <v>208</v>
      </c>
      <c r="V286" s="67">
        <f>IF(ISBLANK(X286), "", _xlfn.XLOOKUP(X286,'SNAP2 IDs'!C$3:C$15,'SNAP2 IDs'!B$3:B$15,""))</f>
        <v>13</v>
      </c>
      <c r="W286" s="67">
        <f>_xlfn.XLOOKUP($V286, 'SNAP2 IDs'!$B$3:$B$15,'SNAP2 IDs'!D$3:D$15, "Lookup err")</f>
        <v>1</v>
      </c>
      <c r="X286" s="67">
        <v>1</v>
      </c>
      <c r="Y286" s="67" t="str">
        <f>_xlfn.XLOOKUP($V286, 'SNAP2 IDs'!$B$3:$B$15,'SNAP2 IDs'!E$3:E$15, "Lookup err")</f>
        <v>00:00:4e:e4:ef:75</v>
      </c>
      <c r="Z286" s="67" t="str">
        <f>_xlfn.XLOOKUP($V286, 'SNAP2 IDs'!$B$3:$B$15,'SNAP2 IDs'!F$3:F$15, "Lookup err")</f>
        <v>snap01.sas.pvt</v>
      </c>
      <c r="AA286" s="67">
        <v>0</v>
      </c>
      <c r="AB286" s="67">
        <v>22</v>
      </c>
      <c r="AC286" s="67">
        <v>23</v>
      </c>
      <c r="AD286" s="67">
        <f t="shared" si="45"/>
        <v>20</v>
      </c>
      <c r="AE286" s="67">
        <f t="shared" si="46"/>
        <v>21</v>
      </c>
      <c r="AF286" s="67">
        <f t="shared" si="47"/>
        <v>10</v>
      </c>
      <c r="AG286" s="76"/>
    </row>
    <row r="287" spans="1:33" s="45" customFormat="1" ht="15.95" customHeight="1">
      <c r="A287" s="90"/>
      <c r="B287" s="87" t="s">
        <v>815</v>
      </c>
      <c r="C287" s="74" t="s">
        <v>789</v>
      </c>
      <c r="D287" s="74">
        <v>37.237949550000003</v>
      </c>
      <c r="E287" s="74">
        <v>-118.29056541999999</v>
      </c>
      <c r="F287" s="74">
        <v>1179.5899999999999</v>
      </c>
      <c r="G287" s="75">
        <v>-789.61</v>
      </c>
      <c r="H287" s="75">
        <v>-202.85</v>
      </c>
      <c r="I287" s="85" t="s">
        <v>72</v>
      </c>
      <c r="J287" s="86" t="s">
        <v>193</v>
      </c>
      <c r="K287" s="99"/>
      <c r="L287" s="99"/>
      <c r="M287" s="67"/>
      <c r="N287" s="67"/>
      <c r="O287" s="67">
        <v>6</v>
      </c>
      <c r="P287" s="67" t="str">
        <f>_xlfn.XLOOKUP(O287,'ARX IDs'!B$3:B$47,'ARX IDs'!C$3:C$47,"")</f>
        <v/>
      </c>
      <c r="Q287" s="67">
        <f t="shared" si="48"/>
        <v>6</v>
      </c>
      <c r="R287" s="67">
        <v>1</v>
      </c>
      <c r="S287" s="84">
        <f t="shared" si="44"/>
        <v>601</v>
      </c>
      <c r="T287" s="80">
        <v>2</v>
      </c>
      <c r="U287" s="84">
        <f t="shared" si="49"/>
        <v>602</v>
      </c>
      <c r="V287" s="67">
        <f>IF(ISBLANK(X287), "", _xlfn.XLOOKUP(X287,'SNAP2 IDs'!C$3:C$15,'SNAP2 IDs'!B$3:B$15,""))</f>
        <v>12</v>
      </c>
      <c r="W287" s="67">
        <f>_xlfn.XLOOKUP($V287, 'SNAP2 IDs'!$B$3:$B$15,'SNAP2 IDs'!D$3:D$15, "Lookup err")</f>
        <v>1</v>
      </c>
      <c r="X287" s="67">
        <v>2</v>
      </c>
      <c r="Y287" s="67" t="str">
        <f>_xlfn.XLOOKUP($V287, 'SNAP2 IDs'!$B$3:$B$15,'SNAP2 IDs'!E$3:E$15, "Lookup err")</f>
        <v>02:00:d4:5b:e4:75</v>
      </c>
      <c r="Z287" s="67" t="str">
        <f>_xlfn.XLOOKUP($V287, 'SNAP2 IDs'!$B$3:$B$15,'SNAP2 IDs'!F$3:F$15, "Lookup err")</f>
        <v>snap02.sas.pvt</v>
      </c>
      <c r="AA287" s="67">
        <v>0</v>
      </c>
      <c r="AB287" s="67">
        <v>18</v>
      </c>
      <c r="AC287" s="67">
        <v>19</v>
      </c>
      <c r="AD287" s="67">
        <f t="shared" si="45"/>
        <v>16</v>
      </c>
      <c r="AE287" s="67">
        <f t="shared" si="46"/>
        <v>17</v>
      </c>
      <c r="AF287" s="67">
        <f t="shared" si="47"/>
        <v>40</v>
      </c>
      <c r="AG287" s="76"/>
    </row>
    <row r="288" spans="1:33" s="45" customFormat="1" ht="15.95" customHeight="1">
      <c r="A288" s="90"/>
      <c r="B288" s="87" t="s">
        <v>816</v>
      </c>
      <c r="C288" s="74" t="s">
        <v>789</v>
      </c>
      <c r="D288" s="74">
        <v>37.240873440000001</v>
      </c>
      <c r="E288" s="74">
        <v>-118.28645944</v>
      </c>
      <c r="F288" s="74">
        <v>1183.69</v>
      </c>
      <c r="G288" s="75">
        <v>-425.26</v>
      </c>
      <c r="H288" s="75">
        <v>121.66</v>
      </c>
      <c r="I288" s="85" t="s">
        <v>72</v>
      </c>
      <c r="J288" s="86" t="s">
        <v>193</v>
      </c>
      <c r="K288" s="99"/>
      <c r="L288" s="99"/>
      <c r="M288" s="67"/>
      <c r="N288" s="67"/>
      <c r="O288" s="67">
        <v>6</v>
      </c>
      <c r="P288" s="67" t="str">
        <f>_xlfn.XLOOKUP(O288,'ARX IDs'!B$3:B$47,'ARX IDs'!C$3:C$47,"")</f>
        <v/>
      </c>
      <c r="Q288" s="67">
        <f t="shared" si="48"/>
        <v>6</v>
      </c>
      <c r="R288" s="67">
        <v>3</v>
      </c>
      <c r="S288" s="84">
        <f t="shared" si="44"/>
        <v>603</v>
      </c>
      <c r="T288" s="80">
        <v>4</v>
      </c>
      <c r="U288" s="84">
        <f t="shared" si="49"/>
        <v>604</v>
      </c>
      <c r="V288" s="67">
        <f>IF(ISBLANK(X288), "", _xlfn.XLOOKUP(X288,'SNAP2 IDs'!C$3:C$15,'SNAP2 IDs'!B$3:B$15,""))</f>
        <v>12</v>
      </c>
      <c r="W288" s="67">
        <f>_xlfn.XLOOKUP($V288, 'SNAP2 IDs'!$B$3:$B$15,'SNAP2 IDs'!D$3:D$15, "Lookup err")</f>
        <v>1</v>
      </c>
      <c r="X288" s="67">
        <v>2</v>
      </c>
      <c r="Y288" s="67" t="str">
        <f>_xlfn.XLOOKUP($V288, 'SNAP2 IDs'!$B$3:$B$15,'SNAP2 IDs'!E$3:E$15, "Lookup err")</f>
        <v>02:00:d4:5b:e4:75</v>
      </c>
      <c r="Z288" s="67" t="str">
        <f>_xlfn.XLOOKUP($V288, 'SNAP2 IDs'!$B$3:$B$15,'SNAP2 IDs'!F$3:F$15, "Lookup err")</f>
        <v>snap02.sas.pvt</v>
      </c>
      <c r="AA288" s="67">
        <v>0</v>
      </c>
      <c r="AB288" s="67">
        <v>20</v>
      </c>
      <c r="AC288" s="67">
        <v>21</v>
      </c>
      <c r="AD288" s="67">
        <f t="shared" si="45"/>
        <v>22</v>
      </c>
      <c r="AE288" s="67">
        <f t="shared" si="46"/>
        <v>23</v>
      </c>
      <c r="AF288" s="67">
        <f t="shared" si="47"/>
        <v>43</v>
      </c>
      <c r="AG288" s="76"/>
    </row>
    <row r="289" spans="1:33" s="45" customFormat="1" ht="15.95" customHeight="1">
      <c r="A289" s="90"/>
      <c r="B289" s="87" t="s">
        <v>817</v>
      </c>
      <c r="C289" s="74" t="s">
        <v>789</v>
      </c>
      <c r="D289" s="74">
        <v>37.244579190000003</v>
      </c>
      <c r="E289" s="74">
        <v>-118.28621176</v>
      </c>
      <c r="F289" s="74">
        <v>1184.07</v>
      </c>
      <c r="G289" s="75">
        <v>-403.26</v>
      </c>
      <c r="H289" s="75">
        <v>532.92999999999995</v>
      </c>
      <c r="I289" s="85" t="s">
        <v>72</v>
      </c>
      <c r="J289" s="86" t="s">
        <v>193</v>
      </c>
      <c r="K289" s="99"/>
      <c r="L289" s="99"/>
      <c r="M289" s="67"/>
      <c r="N289" s="67"/>
      <c r="O289" s="67">
        <v>2</v>
      </c>
      <c r="P289" s="67" t="str">
        <f>_xlfn.XLOOKUP(O289,'ARX IDs'!B$3:B$47,'ARX IDs'!C$3:C$47,"")</f>
        <v/>
      </c>
      <c r="Q289" s="67">
        <f t="shared" si="48"/>
        <v>2</v>
      </c>
      <c r="R289" s="67">
        <v>9</v>
      </c>
      <c r="S289" s="84">
        <f t="shared" si="44"/>
        <v>209</v>
      </c>
      <c r="T289" s="80">
        <v>10</v>
      </c>
      <c r="U289" s="84">
        <f t="shared" si="49"/>
        <v>210</v>
      </c>
      <c r="V289" s="67">
        <f>IF(ISBLANK(X289), "", _xlfn.XLOOKUP(X289,'SNAP2 IDs'!C$3:C$15,'SNAP2 IDs'!B$3:B$15,""))</f>
        <v>13</v>
      </c>
      <c r="W289" s="67">
        <f>_xlfn.XLOOKUP($V289, 'SNAP2 IDs'!$B$3:$B$15,'SNAP2 IDs'!D$3:D$15, "Lookup err")</f>
        <v>1</v>
      </c>
      <c r="X289" s="67">
        <v>1</v>
      </c>
      <c r="Y289" s="67" t="str">
        <f>_xlfn.XLOOKUP($V289, 'SNAP2 IDs'!$B$3:$B$15,'SNAP2 IDs'!E$3:E$15, "Lookup err")</f>
        <v>00:00:4e:e4:ef:75</v>
      </c>
      <c r="Z289" s="67" t="str">
        <f>_xlfn.XLOOKUP($V289, 'SNAP2 IDs'!$B$3:$B$15,'SNAP2 IDs'!F$3:F$15, "Lookup err")</f>
        <v>snap01.sas.pvt</v>
      </c>
      <c r="AA289" s="67">
        <v>0</v>
      </c>
      <c r="AB289" s="67">
        <v>24</v>
      </c>
      <c r="AC289" s="67">
        <v>25</v>
      </c>
      <c r="AD289" s="67">
        <f t="shared" ref="AD289:AD320" si="50">_xlfn.BITXOR(AB289,2) + 32*AA289</f>
        <v>26</v>
      </c>
      <c r="AE289" s="67">
        <f t="shared" ref="AE289:AE320" si="51">_xlfn.BITXOR(AC289,2) + 32*AA289</f>
        <v>27</v>
      </c>
      <c r="AF289" s="67">
        <f t="shared" ref="AF289:AF320" si="52">32*(X289-1) + (AD289/2)</f>
        <v>13</v>
      </c>
      <c r="AG289" s="76"/>
    </row>
    <row r="290" spans="1:33" s="45" customFormat="1" ht="15.95" customHeight="1">
      <c r="A290" s="90"/>
      <c r="B290" s="87" t="s">
        <v>818</v>
      </c>
      <c r="C290" s="74" t="s">
        <v>789</v>
      </c>
      <c r="D290" s="74">
        <v>37.240253420000002</v>
      </c>
      <c r="E290" s="74">
        <v>-118.29419387999999</v>
      </c>
      <c r="F290" s="74">
        <v>1179.24</v>
      </c>
      <c r="G290" s="75">
        <v>-1111.55</v>
      </c>
      <c r="H290" s="75">
        <v>52.84</v>
      </c>
      <c r="I290" s="85" t="s">
        <v>72</v>
      </c>
      <c r="J290" s="86" t="s">
        <v>193</v>
      </c>
      <c r="K290" s="99"/>
      <c r="L290" s="99"/>
      <c r="M290" s="67"/>
      <c r="N290" s="67"/>
      <c r="O290" s="67">
        <v>9</v>
      </c>
      <c r="P290" s="67">
        <f>_xlfn.XLOOKUP(O290,'ARX IDs'!B$3:B$47,'ARX IDs'!C$3:C$47,"")</f>
        <v>4108</v>
      </c>
      <c r="Q290" s="67">
        <f t="shared" si="48"/>
        <v>9</v>
      </c>
      <c r="R290" s="67">
        <v>3</v>
      </c>
      <c r="S290" s="84">
        <f t="shared" si="44"/>
        <v>903</v>
      </c>
      <c r="T290" s="80">
        <v>4</v>
      </c>
      <c r="U290" s="84">
        <f t="shared" si="49"/>
        <v>904</v>
      </c>
      <c r="V290" s="67">
        <f>IF(ISBLANK(X290), "", _xlfn.XLOOKUP(X290,'SNAP2 IDs'!C$3:C$15,'SNAP2 IDs'!B$3:B$15,""))</f>
        <v>10</v>
      </c>
      <c r="W290" s="67">
        <f>_xlfn.XLOOKUP($V290, 'SNAP2 IDs'!$B$3:$B$15,'SNAP2 IDs'!D$3:D$15, "Lookup err")</f>
        <v>1</v>
      </c>
      <c r="X290" s="67">
        <v>3</v>
      </c>
      <c r="Y290" s="67" t="str">
        <f>_xlfn.XLOOKUP($V290, 'SNAP2 IDs'!$B$3:$B$15,'SNAP2 IDs'!E$3:E$15, "Lookup err")</f>
        <v>02:00:a6:4e:e4:6f</v>
      </c>
      <c r="Z290" s="67" t="str">
        <f>_xlfn.XLOOKUP($V290, 'SNAP2 IDs'!$B$3:$B$15,'SNAP2 IDs'!F$3:F$15, "Lookup err")</f>
        <v>snap03.sas.pvt</v>
      </c>
      <c r="AA290" s="67">
        <v>1</v>
      </c>
      <c r="AB290" s="67">
        <v>24</v>
      </c>
      <c r="AC290" s="67">
        <v>25</v>
      </c>
      <c r="AD290" s="67">
        <f t="shared" si="50"/>
        <v>58</v>
      </c>
      <c r="AE290" s="67">
        <f t="shared" si="51"/>
        <v>59</v>
      </c>
      <c r="AF290" s="67">
        <f t="shared" si="52"/>
        <v>93</v>
      </c>
      <c r="AG290" s="76"/>
    </row>
    <row r="291" spans="1:33" s="45" customFormat="1" ht="15.95" customHeight="1">
      <c r="A291" s="90"/>
      <c r="B291" s="87" t="s">
        <v>819</v>
      </c>
      <c r="C291" s="74" t="s">
        <v>789</v>
      </c>
      <c r="D291" s="74">
        <v>37.244773619999997</v>
      </c>
      <c r="E291" s="74">
        <v>-118.29293207000001</v>
      </c>
      <c r="F291" s="74">
        <v>1179.9000000000001</v>
      </c>
      <c r="G291" s="75">
        <v>-999.52</v>
      </c>
      <c r="H291" s="75">
        <v>554.51</v>
      </c>
      <c r="I291" s="85" t="s">
        <v>72</v>
      </c>
      <c r="J291" s="85" t="s">
        <v>72</v>
      </c>
      <c r="K291" s="99" t="s">
        <v>820</v>
      </c>
      <c r="L291" s="99" t="s">
        <v>821</v>
      </c>
      <c r="M291" s="67"/>
      <c r="N291" s="67"/>
      <c r="O291" s="67">
        <v>11</v>
      </c>
      <c r="P291" s="67">
        <f>_xlfn.XLOOKUP(O291,'ARX IDs'!B$3:B$47,'ARX IDs'!C$3:C$47,"")</f>
        <v>4109</v>
      </c>
      <c r="Q291" s="67">
        <f t="shared" si="48"/>
        <v>11</v>
      </c>
      <c r="R291" s="67">
        <v>13</v>
      </c>
      <c r="S291" s="84">
        <f t="shared" si="44"/>
        <v>1113</v>
      </c>
      <c r="T291" s="80">
        <v>14</v>
      </c>
      <c r="U291" s="84">
        <f t="shared" si="49"/>
        <v>1114</v>
      </c>
      <c r="V291" s="67">
        <f>IF(ISBLANK(X291), "", _xlfn.XLOOKUP(X291,'SNAP2 IDs'!C$3:C$15,'SNAP2 IDs'!B$3:B$15,""))</f>
        <v>8</v>
      </c>
      <c r="W291" s="67">
        <f>_xlfn.XLOOKUP($V291, 'SNAP2 IDs'!$B$3:$B$15,'SNAP2 IDs'!D$3:D$15, "Lookup err")</f>
        <v>2</v>
      </c>
      <c r="X291" s="67">
        <v>7</v>
      </c>
      <c r="Y291" s="67" t="str">
        <f>_xlfn.XLOOKUP($V291, 'SNAP2 IDs'!$B$3:$B$15,'SNAP2 IDs'!E$3:E$15, "Lookup err")</f>
        <v>00:00:d6:de:e4:75</v>
      </c>
      <c r="Z291" s="67" t="str">
        <f>_xlfn.XLOOKUP($V291, 'SNAP2 IDs'!$B$3:$B$15,'SNAP2 IDs'!F$3:F$15, "Lookup err")</f>
        <v>snap07.sas.pvt</v>
      </c>
      <c r="AA291" s="67">
        <v>1</v>
      </c>
      <c r="AB291" s="67">
        <v>28</v>
      </c>
      <c r="AC291" s="67">
        <v>29</v>
      </c>
      <c r="AD291" s="67">
        <f t="shared" si="50"/>
        <v>62</v>
      </c>
      <c r="AE291" s="67">
        <f t="shared" si="51"/>
        <v>63</v>
      </c>
      <c r="AF291" s="67">
        <f t="shared" si="52"/>
        <v>223</v>
      </c>
      <c r="AG291" s="76"/>
    </row>
    <row r="292" spans="1:33" s="45" customFormat="1" ht="15.95" customHeight="1">
      <c r="A292" s="90"/>
      <c r="B292" s="87" t="s">
        <v>822</v>
      </c>
      <c r="C292" s="74" t="s">
        <v>789</v>
      </c>
      <c r="D292" s="74">
        <v>37.243196449999999</v>
      </c>
      <c r="E292" s="74">
        <v>-118.29032361</v>
      </c>
      <c r="F292" s="74">
        <v>1181.6300000000001</v>
      </c>
      <c r="G292" s="75">
        <v>-768.1</v>
      </c>
      <c r="H292" s="75">
        <v>379.47</v>
      </c>
      <c r="I292" s="85" t="s">
        <v>72</v>
      </c>
      <c r="J292" s="86" t="s">
        <v>193</v>
      </c>
      <c r="K292" s="99"/>
      <c r="L292" s="99"/>
      <c r="M292" s="67"/>
      <c r="N292" s="67"/>
      <c r="O292" s="67">
        <v>6</v>
      </c>
      <c r="P292" s="67" t="str">
        <f>_xlfn.XLOOKUP(O292,'ARX IDs'!B$3:B$47,'ARX IDs'!C$3:C$47,"")</f>
        <v/>
      </c>
      <c r="Q292" s="67">
        <f t="shared" si="48"/>
        <v>6</v>
      </c>
      <c r="R292" s="67">
        <v>5</v>
      </c>
      <c r="S292" s="84">
        <f t="shared" si="44"/>
        <v>605</v>
      </c>
      <c r="T292" s="80">
        <v>6</v>
      </c>
      <c r="U292" s="84">
        <f t="shared" si="49"/>
        <v>606</v>
      </c>
      <c r="V292" s="67">
        <f>IF(ISBLANK(X292), "", _xlfn.XLOOKUP(X292,'SNAP2 IDs'!C$3:C$15,'SNAP2 IDs'!B$3:B$15,""))</f>
        <v>12</v>
      </c>
      <c r="W292" s="67">
        <f>_xlfn.XLOOKUP($V292, 'SNAP2 IDs'!$B$3:$B$15,'SNAP2 IDs'!D$3:D$15, "Lookup err")</f>
        <v>1</v>
      </c>
      <c r="X292" s="67">
        <v>2</v>
      </c>
      <c r="Y292" s="67" t="str">
        <f>_xlfn.XLOOKUP($V292, 'SNAP2 IDs'!$B$3:$B$15,'SNAP2 IDs'!E$3:E$15, "Lookup err")</f>
        <v>02:00:d4:5b:e4:75</v>
      </c>
      <c r="Z292" s="67" t="str">
        <f>_xlfn.XLOOKUP($V292, 'SNAP2 IDs'!$B$3:$B$15,'SNAP2 IDs'!F$3:F$15, "Lookup err")</f>
        <v>snap02.sas.pvt</v>
      </c>
      <c r="AA292" s="67">
        <v>0</v>
      </c>
      <c r="AB292" s="67">
        <v>22</v>
      </c>
      <c r="AC292" s="67">
        <v>23</v>
      </c>
      <c r="AD292" s="67">
        <f t="shared" si="50"/>
        <v>20</v>
      </c>
      <c r="AE292" s="67">
        <f t="shared" si="51"/>
        <v>21</v>
      </c>
      <c r="AF292" s="67">
        <f t="shared" si="52"/>
        <v>42</v>
      </c>
      <c r="AG292" s="76"/>
    </row>
    <row r="293" spans="1:33" s="45" customFormat="1" ht="15.95" customHeight="1">
      <c r="A293" s="90"/>
      <c r="B293" s="87" t="s">
        <v>823</v>
      </c>
      <c r="C293" s="74" t="s">
        <v>789</v>
      </c>
      <c r="D293" s="74">
        <v>37.234002561199993</v>
      </c>
      <c r="E293" s="74">
        <v>-118.2884194752</v>
      </c>
      <c r="F293" s="74">
        <v>1180.17</v>
      </c>
      <c r="G293" s="75">
        <v>-599.23</v>
      </c>
      <c r="H293" s="75">
        <v>-640.89</v>
      </c>
      <c r="I293" s="85" t="s">
        <v>72</v>
      </c>
      <c r="J293" s="86" t="s">
        <v>193</v>
      </c>
      <c r="K293" s="99"/>
      <c r="L293" s="99"/>
      <c r="M293" s="67"/>
      <c r="N293" s="67"/>
      <c r="O293" s="67">
        <v>11</v>
      </c>
      <c r="P293" s="67">
        <f>_xlfn.XLOOKUP(O293,'ARX IDs'!B$3:B$47,'ARX IDs'!C$3:C$47,"")</f>
        <v>4109</v>
      </c>
      <c r="Q293" s="67">
        <f t="shared" ref="Q293:Q324" si="53">O293</f>
        <v>11</v>
      </c>
      <c r="R293" s="67">
        <v>3</v>
      </c>
      <c r="S293" s="84">
        <f t="shared" si="44"/>
        <v>1103</v>
      </c>
      <c r="T293" s="80">
        <v>4</v>
      </c>
      <c r="U293" s="84">
        <f t="shared" si="49"/>
        <v>1104</v>
      </c>
      <c r="V293" s="67">
        <f>IF(ISBLANK(X293), "", _xlfn.XLOOKUP(X293,'SNAP2 IDs'!C$3:C$15,'SNAP2 IDs'!B$3:B$15,""))</f>
        <v>6</v>
      </c>
      <c r="W293" s="67">
        <f>_xlfn.XLOOKUP($V293, 'SNAP2 IDs'!$B$3:$B$15,'SNAP2 IDs'!D$3:D$15, "Lookup err")</f>
        <v>1</v>
      </c>
      <c r="X293" s="67">
        <v>6</v>
      </c>
      <c r="Y293" s="67" t="str">
        <f>_xlfn.XLOOKUP($V293, 'SNAP2 IDs'!$B$3:$B$15,'SNAP2 IDs'!E$3:E$15, "Lookup err")</f>
        <v>02:00:c2:4f:e4:75</v>
      </c>
      <c r="Z293" s="67" t="str">
        <f>_xlfn.XLOOKUP($V293, 'SNAP2 IDs'!$B$3:$B$15,'SNAP2 IDs'!F$3:F$15, "Lookup err")</f>
        <v>snap06.sas.pvt</v>
      </c>
      <c r="AA293" s="67">
        <v>1</v>
      </c>
      <c r="AB293" s="67">
        <v>24</v>
      </c>
      <c r="AC293" s="67">
        <v>25</v>
      </c>
      <c r="AD293" s="67">
        <f t="shared" si="50"/>
        <v>58</v>
      </c>
      <c r="AE293" s="67">
        <f t="shared" si="51"/>
        <v>59</v>
      </c>
      <c r="AF293" s="67">
        <f t="shared" si="52"/>
        <v>189</v>
      </c>
      <c r="AG293" s="76"/>
    </row>
    <row r="294" spans="1:33" s="45" customFormat="1" ht="15.95" customHeight="1">
      <c r="A294" s="90"/>
      <c r="B294" s="87" t="s">
        <v>824</v>
      </c>
      <c r="C294" s="74" t="s">
        <v>789</v>
      </c>
      <c r="D294" s="74">
        <v>37.235815398479602</v>
      </c>
      <c r="E294" s="74">
        <v>-118.289507671162</v>
      </c>
      <c r="F294" s="74">
        <v>1178.93</v>
      </c>
      <c r="G294" s="75">
        <v>-695.78</v>
      </c>
      <c r="H294" s="75">
        <v>-439.7</v>
      </c>
      <c r="I294" s="85" t="s">
        <v>72</v>
      </c>
      <c r="J294" s="86" t="s">
        <v>193</v>
      </c>
      <c r="K294" s="99"/>
      <c r="L294" s="99"/>
      <c r="M294" s="67"/>
      <c r="N294" s="67"/>
      <c r="O294" s="67">
        <v>12</v>
      </c>
      <c r="P294" s="67">
        <f>_xlfn.XLOOKUP(O294,'ARX IDs'!B$3:B$47,'ARX IDs'!C$3:C$47,"")</f>
        <v>4110</v>
      </c>
      <c r="Q294" s="67">
        <f t="shared" si="53"/>
        <v>12</v>
      </c>
      <c r="R294" s="67">
        <v>15</v>
      </c>
      <c r="S294" s="84">
        <f t="shared" si="44"/>
        <v>1215</v>
      </c>
      <c r="T294" s="80">
        <v>16</v>
      </c>
      <c r="U294" s="84">
        <f t="shared" si="49"/>
        <v>1216</v>
      </c>
      <c r="V294" s="67">
        <f>IF(ISBLANK(X294), "", _xlfn.XLOOKUP(X294,'SNAP2 IDs'!C$3:C$15,'SNAP2 IDs'!B$3:B$15,""))</f>
        <v>1</v>
      </c>
      <c r="W294" s="67">
        <f>_xlfn.XLOOKUP($V294, 'SNAP2 IDs'!$B$3:$B$15,'SNAP2 IDs'!D$3:D$15, "Lookup err")</f>
        <v>2</v>
      </c>
      <c r="X294" s="67">
        <v>9</v>
      </c>
      <c r="Y294" s="67" t="str">
        <f>_xlfn.XLOOKUP($V294, 'SNAP2 IDs'!$B$3:$B$15,'SNAP2 IDs'!E$3:E$15, "Lookup err")</f>
        <v>02:00:ce:ca:e4:6f</v>
      </c>
      <c r="Z294" s="67" t="str">
        <f>_xlfn.XLOOKUP($V294, 'SNAP2 IDs'!$B$3:$B$15,'SNAP2 IDs'!F$3:F$15, "Lookup err")</f>
        <v>snap09.sas.pvt</v>
      </c>
      <c r="AA294" s="67">
        <v>1</v>
      </c>
      <c r="AB294" s="67">
        <v>24</v>
      </c>
      <c r="AC294" s="67">
        <v>25</v>
      </c>
      <c r="AD294" s="67">
        <f t="shared" si="50"/>
        <v>58</v>
      </c>
      <c r="AE294" s="67">
        <f t="shared" si="51"/>
        <v>59</v>
      </c>
      <c r="AF294" s="67">
        <f t="shared" si="52"/>
        <v>285</v>
      </c>
      <c r="AG294" s="76"/>
    </row>
    <row r="295" spans="1:33" s="45" customFormat="1" ht="15.95" customHeight="1">
      <c r="A295" s="90"/>
      <c r="B295" s="87" t="s">
        <v>825</v>
      </c>
      <c r="C295" s="74" t="s">
        <v>789</v>
      </c>
      <c r="D295" s="74">
        <v>37.241987232199996</v>
      </c>
      <c r="E295" s="74">
        <v>-118.29319386020001</v>
      </c>
      <c r="F295" s="74"/>
      <c r="G295" s="75">
        <v>-1022.79</v>
      </c>
      <c r="H295" s="75">
        <v>245.27</v>
      </c>
      <c r="I295" s="85" t="s">
        <v>72</v>
      </c>
      <c r="J295" s="86" t="s">
        <v>193</v>
      </c>
      <c r="K295" s="99"/>
      <c r="L295" s="99"/>
      <c r="M295" s="67"/>
      <c r="N295" s="67"/>
      <c r="O295" s="67">
        <v>6</v>
      </c>
      <c r="P295" s="67" t="str">
        <f>_xlfn.XLOOKUP(O295,'ARX IDs'!B$3:B$47,'ARX IDs'!C$3:C$47,"")</f>
        <v/>
      </c>
      <c r="Q295" s="67">
        <f t="shared" si="53"/>
        <v>6</v>
      </c>
      <c r="R295" s="67">
        <v>7</v>
      </c>
      <c r="S295" s="84">
        <f t="shared" si="44"/>
        <v>607</v>
      </c>
      <c r="T295" s="80">
        <v>8</v>
      </c>
      <c r="U295" s="84">
        <f t="shared" si="49"/>
        <v>608</v>
      </c>
      <c r="V295" s="67">
        <f>IF(ISBLANK(X295), "", _xlfn.XLOOKUP(X295,'SNAP2 IDs'!C$3:C$15,'SNAP2 IDs'!B$3:B$15,""))</f>
        <v>12</v>
      </c>
      <c r="W295" s="67">
        <f>_xlfn.XLOOKUP($V295, 'SNAP2 IDs'!$B$3:$B$15,'SNAP2 IDs'!D$3:D$15, "Lookup err")</f>
        <v>1</v>
      </c>
      <c r="X295" s="67">
        <v>2</v>
      </c>
      <c r="Y295" s="67" t="str">
        <f>_xlfn.XLOOKUP($V295, 'SNAP2 IDs'!$B$3:$B$15,'SNAP2 IDs'!E$3:E$15, "Lookup err")</f>
        <v>02:00:d4:5b:e4:75</v>
      </c>
      <c r="Z295" s="67" t="str">
        <f>_xlfn.XLOOKUP($V295, 'SNAP2 IDs'!$B$3:$B$15,'SNAP2 IDs'!F$3:F$15, "Lookup err")</f>
        <v>snap02.sas.pvt</v>
      </c>
      <c r="AA295" s="67">
        <v>0</v>
      </c>
      <c r="AB295" s="67">
        <v>24</v>
      </c>
      <c r="AC295" s="67">
        <v>25</v>
      </c>
      <c r="AD295" s="67">
        <f t="shared" si="50"/>
        <v>26</v>
      </c>
      <c r="AE295" s="67">
        <f t="shared" si="51"/>
        <v>27</v>
      </c>
      <c r="AF295" s="67">
        <f t="shared" si="52"/>
        <v>45</v>
      </c>
      <c r="AG295" s="76"/>
    </row>
    <row r="296" spans="1:33" s="45" customFormat="1" ht="15.95" customHeight="1">
      <c r="A296" s="90"/>
      <c r="B296" s="87" t="s">
        <v>826</v>
      </c>
      <c r="C296" s="74" t="s">
        <v>789</v>
      </c>
      <c r="D296" s="74">
        <v>37.240746958679999</v>
      </c>
      <c r="E296" s="74">
        <v>-118.291968977496</v>
      </c>
      <c r="F296" s="74">
        <v>1179.1400000000001</v>
      </c>
      <c r="G296" s="75">
        <v>-914.12</v>
      </c>
      <c r="H296" s="75">
        <v>107.62</v>
      </c>
      <c r="I296" s="85" t="s">
        <v>72</v>
      </c>
      <c r="J296" s="86" t="s">
        <v>193</v>
      </c>
      <c r="K296" s="99"/>
      <c r="L296" s="99"/>
      <c r="M296" s="67"/>
      <c r="N296" s="67"/>
      <c r="O296" s="67">
        <v>6</v>
      </c>
      <c r="P296" s="67" t="str">
        <f>_xlfn.XLOOKUP(O296,'ARX IDs'!B$3:B$47,'ARX IDs'!C$3:C$47,"")</f>
        <v/>
      </c>
      <c r="Q296" s="67">
        <f t="shared" si="53"/>
        <v>6</v>
      </c>
      <c r="R296" s="67">
        <v>9</v>
      </c>
      <c r="S296" s="84">
        <f t="shared" si="44"/>
        <v>609</v>
      </c>
      <c r="T296" s="80">
        <v>10</v>
      </c>
      <c r="U296" s="84">
        <f t="shared" si="49"/>
        <v>610</v>
      </c>
      <c r="V296" s="67">
        <f>IF(ISBLANK(X296), "", _xlfn.XLOOKUP(X296,'SNAP2 IDs'!C$3:C$15,'SNAP2 IDs'!B$3:B$15,""))</f>
        <v>12</v>
      </c>
      <c r="W296" s="67">
        <f>_xlfn.XLOOKUP($V296, 'SNAP2 IDs'!$B$3:$B$15,'SNAP2 IDs'!D$3:D$15, "Lookup err")</f>
        <v>1</v>
      </c>
      <c r="X296" s="67">
        <v>2</v>
      </c>
      <c r="Y296" s="67" t="str">
        <f>_xlfn.XLOOKUP($V296, 'SNAP2 IDs'!$B$3:$B$15,'SNAP2 IDs'!E$3:E$15, "Lookup err")</f>
        <v>02:00:d4:5b:e4:75</v>
      </c>
      <c r="Z296" s="67" t="str">
        <f>_xlfn.XLOOKUP($V296, 'SNAP2 IDs'!$B$3:$B$15,'SNAP2 IDs'!F$3:F$15, "Lookup err")</f>
        <v>snap02.sas.pvt</v>
      </c>
      <c r="AA296" s="67">
        <v>0</v>
      </c>
      <c r="AB296" s="67">
        <v>26</v>
      </c>
      <c r="AC296" s="67">
        <v>27</v>
      </c>
      <c r="AD296" s="67">
        <f t="shared" si="50"/>
        <v>24</v>
      </c>
      <c r="AE296" s="67">
        <f t="shared" si="51"/>
        <v>25</v>
      </c>
      <c r="AF296" s="67">
        <f t="shared" si="52"/>
        <v>44</v>
      </c>
      <c r="AG296" s="76"/>
    </row>
    <row r="297" spans="1:33" s="45" customFormat="1" ht="15.95" customHeight="1">
      <c r="A297" s="90"/>
      <c r="B297" s="87" t="s">
        <v>827</v>
      </c>
      <c r="C297" s="74" t="s">
        <v>789</v>
      </c>
      <c r="D297" s="74">
        <v>37.241128007199997</v>
      </c>
      <c r="E297" s="74">
        <v>-118.2823113692</v>
      </c>
      <c r="F297" s="74">
        <v>1183.24</v>
      </c>
      <c r="G297" s="75">
        <v>-57.2</v>
      </c>
      <c r="H297" s="75">
        <v>149.91</v>
      </c>
      <c r="I297" s="85" t="s">
        <v>72</v>
      </c>
      <c r="J297" s="86" t="s">
        <v>193</v>
      </c>
      <c r="K297" s="99"/>
      <c r="L297" s="99"/>
      <c r="M297" s="67"/>
      <c r="N297" s="67"/>
      <c r="O297" s="67">
        <v>13</v>
      </c>
      <c r="P297" s="67">
        <f>_xlfn.XLOOKUP(O297,'ARX IDs'!B$3:B$47,'ARX IDs'!C$3:C$47,"")</f>
        <v>4105</v>
      </c>
      <c r="Q297" s="67">
        <f t="shared" si="53"/>
        <v>13</v>
      </c>
      <c r="R297" s="67">
        <v>1</v>
      </c>
      <c r="S297" s="84">
        <f t="shared" si="44"/>
        <v>1301</v>
      </c>
      <c r="T297" s="80">
        <v>2</v>
      </c>
      <c r="U297" s="84">
        <f t="shared" si="49"/>
        <v>1302</v>
      </c>
      <c r="V297" s="67">
        <f>IF(ISBLANK(X297), "", _xlfn.XLOOKUP(X297,'SNAP2 IDs'!C$3:C$15,'SNAP2 IDs'!B$3:B$15,""))</f>
        <v>1</v>
      </c>
      <c r="W297" s="67">
        <f>_xlfn.XLOOKUP($V297, 'SNAP2 IDs'!$B$3:$B$15,'SNAP2 IDs'!D$3:D$15, "Lookup err")</f>
        <v>2</v>
      </c>
      <c r="X297" s="67">
        <v>9</v>
      </c>
      <c r="Y297" s="67" t="str">
        <f>_xlfn.XLOOKUP($V297, 'SNAP2 IDs'!$B$3:$B$15,'SNAP2 IDs'!E$3:E$15, "Lookup err")</f>
        <v>02:00:ce:ca:e4:6f</v>
      </c>
      <c r="Z297" s="67" t="str">
        <f>_xlfn.XLOOKUP($V297, 'SNAP2 IDs'!$B$3:$B$15,'SNAP2 IDs'!F$3:F$15, "Lookup err")</f>
        <v>snap09.sas.pvt</v>
      </c>
      <c r="AA297" s="67">
        <v>1</v>
      </c>
      <c r="AB297" s="67">
        <v>26</v>
      </c>
      <c r="AC297" s="67">
        <v>27</v>
      </c>
      <c r="AD297" s="67">
        <f t="shared" si="50"/>
        <v>56</v>
      </c>
      <c r="AE297" s="67">
        <f t="shared" si="51"/>
        <v>57</v>
      </c>
      <c r="AF297" s="67">
        <f t="shared" si="52"/>
        <v>284</v>
      </c>
      <c r="AG297" s="76"/>
    </row>
    <row r="298" spans="1:33" s="45" customFormat="1" ht="15.95" customHeight="1">
      <c r="A298" s="90"/>
      <c r="B298" s="87" t="s">
        <v>828</v>
      </c>
      <c r="C298" s="74" t="s">
        <v>789</v>
      </c>
      <c r="D298" s="74">
        <v>37.241150898199997</v>
      </c>
      <c r="E298" s="74">
        <v>-118.2812309612</v>
      </c>
      <c r="F298" s="74">
        <v>1183.1300000000001</v>
      </c>
      <c r="G298" s="75">
        <v>38.659999999999997</v>
      </c>
      <c r="H298" s="75">
        <v>152.44999999999999</v>
      </c>
      <c r="I298" s="85" t="s">
        <v>72</v>
      </c>
      <c r="J298" s="86" t="s">
        <v>193</v>
      </c>
      <c r="K298" s="99"/>
      <c r="L298" s="99"/>
      <c r="M298" s="67"/>
      <c r="N298" s="67"/>
      <c r="O298" s="67">
        <v>11</v>
      </c>
      <c r="P298" s="67">
        <f>_xlfn.XLOOKUP(O298,'ARX IDs'!B$3:B$47,'ARX IDs'!C$3:C$47,"")</f>
        <v>4109</v>
      </c>
      <c r="Q298" s="67">
        <f t="shared" si="53"/>
        <v>11</v>
      </c>
      <c r="R298" s="67">
        <v>5</v>
      </c>
      <c r="S298" s="84">
        <f t="shared" si="44"/>
        <v>1105</v>
      </c>
      <c r="T298" s="80">
        <v>6</v>
      </c>
      <c r="U298" s="84">
        <f t="shared" si="49"/>
        <v>1106</v>
      </c>
      <c r="V298" s="67">
        <f>IF(ISBLANK(X298), "", _xlfn.XLOOKUP(X298,'SNAP2 IDs'!C$3:C$15,'SNAP2 IDs'!B$3:B$15,""))</f>
        <v>6</v>
      </c>
      <c r="W298" s="67">
        <f>_xlfn.XLOOKUP($V298, 'SNAP2 IDs'!$B$3:$B$15,'SNAP2 IDs'!D$3:D$15, "Lookup err")</f>
        <v>1</v>
      </c>
      <c r="X298" s="67">
        <v>6</v>
      </c>
      <c r="Y298" s="67" t="str">
        <f>_xlfn.XLOOKUP($V298, 'SNAP2 IDs'!$B$3:$B$15,'SNAP2 IDs'!E$3:E$15, "Lookup err")</f>
        <v>02:00:c2:4f:e4:75</v>
      </c>
      <c r="Z298" s="67" t="str">
        <f>_xlfn.XLOOKUP($V298, 'SNAP2 IDs'!$B$3:$B$15,'SNAP2 IDs'!F$3:F$15, "Lookup err")</f>
        <v>snap06.sas.pvt</v>
      </c>
      <c r="AA298" s="67">
        <v>1</v>
      </c>
      <c r="AB298" s="67">
        <v>26</v>
      </c>
      <c r="AC298" s="67">
        <v>27</v>
      </c>
      <c r="AD298" s="67">
        <f t="shared" si="50"/>
        <v>56</v>
      </c>
      <c r="AE298" s="67">
        <f t="shared" si="51"/>
        <v>57</v>
      </c>
      <c r="AF298" s="67">
        <f t="shared" si="52"/>
        <v>188</v>
      </c>
      <c r="AG298" s="76"/>
    </row>
    <row r="299" spans="1:33" s="45" customFormat="1" ht="15.95" customHeight="1">
      <c r="A299" s="90"/>
      <c r="B299" s="87" t="s">
        <v>829</v>
      </c>
      <c r="C299" s="74" t="s">
        <v>789</v>
      </c>
      <c r="D299" s="74">
        <v>37.240951235199994</v>
      </c>
      <c r="E299" s="74">
        <v>-118.28785766919999</v>
      </c>
      <c r="F299" s="74"/>
      <c r="G299" s="75">
        <v>-549.32000000000005</v>
      </c>
      <c r="H299" s="75">
        <v>130.29</v>
      </c>
      <c r="I299" s="85" t="s">
        <v>72</v>
      </c>
      <c r="J299" s="86" t="s">
        <v>193</v>
      </c>
      <c r="K299" s="99"/>
      <c r="L299" s="99"/>
      <c r="M299" s="67"/>
      <c r="N299" s="67"/>
      <c r="O299" s="67">
        <v>6</v>
      </c>
      <c r="P299" s="67" t="str">
        <f>_xlfn.XLOOKUP(O299,'ARX IDs'!B$3:B$47,'ARX IDs'!C$3:C$47,"")</f>
        <v/>
      </c>
      <c r="Q299" s="67">
        <f t="shared" si="53"/>
        <v>6</v>
      </c>
      <c r="R299" s="67">
        <v>11</v>
      </c>
      <c r="S299" s="84">
        <f t="shared" si="44"/>
        <v>611</v>
      </c>
      <c r="T299" s="80">
        <v>12</v>
      </c>
      <c r="U299" s="84">
        <f t="shared" si="49"/>
        <v>612</v>
      </c>
      <c r="V299" s="67">
        <f>IF(ISBLANK(X299), "", _xlfn.XLOOKUP(X299,'SNAP2 IDs'!C$3:C$15,'SNAP2 IDs'!B$3:B$15,""))</f>
        <v>12</v>
      </c>
      <c r="W299" s="67">
        <f>_xlfn.XLOOKUP($V299, 'SNAP2 IDs'!$B$3:$B$15,'SNAP2 IDs'!D$3:D$15, "Lookup err")</f>
        <v>1</v>
      </c>
      <c r="X299" s="67">
        <v>2</v>
      </c>
      <c r="Y299" s="67" t="str">
        <f>_xlfn.XLOOKUP($V299, 'SNAP2 IDs'!$B$3:$B$15,'SNAP2 IDs'!E$3:E$15, "Lookup err")</f>
        <v>02:00:d4:5b:e4:75</v>
      </c>
      <c r="Z299" s="67" t="str">
        <f>_xlfn.XLOOKUP($V299, 'SNAP2 IDs'!$B$3:$B$15,'SNAP2 IDs'!F$3:F$15, "Lookup err")</f>
        <v>snap02.sas.pvt</v>
      </c>
      <c r="AA299" s="67">
        <v>0</v>
      </c>
      <c r="AB299" s="67">
        <v>28</v>
      </c>
      <c r="AC299" s="67">
        <v>29</v>
      </c>
      <c r="AD299" s="67">
        <f t="shared" si="50"/>
        <v>30</v>
      </c>
      <c r="AE299" s="67">
        <f t="shared" si="51"/>
        <v>31</v>
      </c>
      <c r="AF299" s="67">
        <f t="shared" si="52"/>
        <v>47</v>
      </c>
      <c r="AG299" s="76"/>
    </row>
    <row r="300" spans="1:33" s="45" customFormat="1" ht="15.95" customHeight="1">
      <c r="A300" s="90"/>
      <c r="B300" s="87" t="s">
        <v>830</v>
      </c>
      <c r="C300" s="74" t="s">
        <v>789</v>
      </c>
      <c r="D300" s="74">
        <v>37.241879652199991</v>
      </c>
      <c r="E300" s="74">
        <v>-118.2897122692</v>
      </c>
      <c r="F300" s="74"/>
      <c r="G300" s="75">
        <v>-713.87</v>
      </c>
      <c r="H300" s="75">
        <v>233.33</v>
      </c>
      <c r="I300" s="85" t="s">
        <v>72</v>
      </c>
      <c r="J300" s="86" t="s">
        <v>193</v>
      </c>
      <c r="K300" s="99"/>
      <c r="L300" s="99"/>
      <c r="M300" s="67"/>
      <c r="N300" s="67"/>
      <c r="O300" s="67">
        <v>6</v>
      </c>
      <c r="P300" s="67" t="str">
        <f>_xlfn.XLOOKUP(O300,'ARX IDs'!B$3:B$47,'ARX IDs'!C$3:C$47,"")</f>
        <v/>
      </c>
      <c r="Q300" s="67">
        <f t="shared" si="53"/>
        <v>6</v>
      </c>
      <c r="R300" s="67">
        <v>13</v>
      </c>
      <c r="S300" s="84">
        <f t="shared" si="44"/>
        <v>613</v>
      </c>
      <c r="T300" s="80">
        <v>14</v>
      </c>
      <c r="U300" s="84">
        <f t="shared" si="49"/>
        <v>614</v>
      </c>
      <c r="V300" s="67">
        <f>IF(ISBLANK(X300), "", _xlfn.XLOOKUP(X300,'SNAP2 IDs'!C$3:C$15,'SNAP2 IDs'!B$3:B$15,""))</f>
        <v>12</v>
      </c>
      <c r="W300" s="67">
        <f>_xlfn.XLOOKUP($V300, 'SNAP2 IDs'!$B$3:$B$15,'SNAP2 IDs'!D$3:D$15, "Lookup err")</f>
        <v>1</v>
      </c>
      <c r="X300" s="67">
        <v>2</v>
      </c>
      <c r="Y300" s="67" t="str">
        <f>_xlfn.XLOOKUP($V300, 'SNAP2 IDs'!$B$3:$B$15,'SNAP2 IDs'!E$3:E$15, "Lookup err")</f>
        <v>02:00:d4:5b:e4:75</v>
      </c>
      <c r="Z300" s="67" t="str">
        <f>_xlfn.XLOOKUP($V300, 'SNAP2 IDs'!$B$3:$B$15,'SNAP2 IDs'!F$3:F$15, "Lookup err")</f>
        <v>snap02.sas.pvt</v>
      </c>
      <c r="AA300" s="67">
        <v>0</v>
      </c>
      <c r="AB300" s="67">
        <v>30</v>
      </c>
      <c r="AC300" s="67">
        <v>31</v>
      </c>
      <c r="AD300" s="67">
        <f t="shared" si="50"/>
        <v>28</v>
      </c>
      <c r="AE300" s="67">
        <f t="shared" si="51"/>
        <v>29</v>
      </c>
      <c r="AF300" s="67">
        <f t="shared" si="52"/>
        <v>46</v>
      </c>
      <c r="AG300" s="76"/>
    </row>
    <row r="301" spans="1:33" s="45" customFormat="1" ht="15.95" customHeight="1">
      <c r="A301" s="90"/>
      <c r="B301" s="87" t="s">
        <v>831</v>
      </c>
      <c r="C301" s="74" t="s">
        <v>789</v>
      </c>
      <c r="D301" s="74">
        <v>37.249589256199997</v>
      </c>
      <c r="E301" s="74">
        <v>-118.2808874832</v>
      </c>
      <c r="F301" s="74">
        <v>1186.02</v>
      </c>
      <c r="G301" s="75">
        <v>69.13</v>
      </c>
      <c r="H301" s="75">
        <v>1088.96</v>
      </c>
      <c r="I301" s="85" t="s">
        <v>72</v>
      </c>
      <c r="J301" s="86" t="s">
        <v>193</v>
      </c>
      <c r="K301" s="99"/>
      <c r="L301" s="99"/>
      <c r="M301" s="67"/>
      <c r="N301" s="67"/>
      <c r="O301" s="67">
        <v>13</v>
      </c>
      <c r="P301" s="67">
        <f>_xlfn.XLOOKUP(O301,'ARX IDs'!B$3:B$47,'ARX IDs'!C$3:C$47,"")</f>
        <v>4105</v>
      </c>
      <c r="Q301" s="67">
        <f t="shared" si="53"/>
        <v>13</v>
      </c>
      <c r="R301" s="67">
        <v>7</v>
      </c>
      <c r="S301" s="84">
        <f t="shared" si="44"/>
        <v>1307</v>
      </c>
      <c r="T301" s="80">
        <v>8</v>
      </c>
      <c r="U301" s="84">
        <f t="shared" si="49"/>
        <v>1308</v>
      </c>
      <c r="V301" s="67">
        <f>IF(ISBLANK(X301), "", _xlfn.XLOOKUP(X301,'SNAP2 IDs'!C$3:C$15,'SNAP2 IDs'!B$3:B$15,""))</f>
        <v>2</v>
      </c>
      <c r="W301" s="67">
        <f>_xlfn.XLOOKUP($V301, 'SNAP2 IDs'!$B$3:$B$15,'SNAP2 IDs'!D$3:D$15, "Lookup err")</f>
        <v>2</v>
      </c>
      <c r="X301" s="67">
        <v>10</v>
      </c>
      <c r="Y301" s="67" t="str">
        <f>_xlfn.XLOOKUP($V301, 'SNAP2 IDs'!$B$3:$B$15,'SNAP2 IDs'!E$3:E$15, "Lookup err")</f>
        <v>00:00:41:1e:e4:75</v>
      </c>
      <c r="Z301" s="67" t="str">
        <f>_xlfn.XLOOKUP($V301, 'SNAP2 IDs'!$B$3:$B$15,'SNAP2 IDs'!F$3:F$15, "Lookup err")</f>
        <v>snap10.sas.pvt</v>
      </c>
      <c r="AA301" s="67">
        <v>1</v>
      </c>
      <c r="AB301" s="67">
        <v>22</v>
      </c>
      <c r="AC301" s="67">
        <v>23</v>
      </c>
      <c r="AD301" s="67">
        <f t="shared" si="50"/>
        <v>52</v>
      </c>
      <c r="AE301" s="67">
        <f t="shared" si="51"/>
        <v>53</v>
      </c>
      <c r="AF301" s="67">
        <f t="shared" si="52"/>
        <v>314</v>
      </c>
      <c r="AG301" s="76"/>
    </row>
    <row r="302" spans="1:33" s="45" customFormat="1" ht="15.95" customHeight="1">
      <c r="A302" s="90"/>
      <c r="B302" s="87" t="s">
        <v>832</v>
      </c>
      <c r="C302" s="74" t="s">
        <v>789</v>
      </c>
      <c r="D302" s="74">
        <v>37.249584330199994</v>
      </c>
      <c r="E302" s="74">
        <v>-118.2777622692</v>
      </c>
      <c r="F302" s="74">
        <v>1185.6500000000001</v>
      </c>
      <c r="G302" s="75">
        <v>346.4</v>
      </c>
      <c r="H302" s="75">
        <v>1088.42</v>
      </c>
      <c r="I302" s="85" t="s">
        <v>72</v>
      </c>
      <c r="J302" s="86" t="s">
        <v>193</v>
      </c>
      <c r="K302" s="99"/>
      <c r="L302" s="99"/>
      <c r="M302" s="67"/>
      <c r="N302" s="67"/>
      <c r="O302" s="67">
        <v>6</v>
      </c>
      <c r="P302" s="67" t="str">
        <f>_xlfn.XLOOKUP(O302,'ARX IDs'!B$3:B$47,'ARX IDs'!C$3:C$47,"")</f>
        <v/>
      </c>
      <c r="Q302" s="67">
        <f t="shared" si="53"/>
        <v>6</v>
      </c>
      <c r="R302" s="67">
        <v>15</v>
      </c>
      <c r="S302" s="84">
        <f t="shared" si="44"/>
        <v>615</v>
      </c>
      <c r="T302" s="80">
        <v>16</v>
      </c>
      <c r="U302" s="84">
        <f t="shared" si="49"/>
        <v>616</v>
      </c>
      <c r="V302" s="67">
        <f>IF(ISBLANK(X302), "", _xlfn.XLOOKUP(X302,'SNAP2 IDs'!C$3:C$15,'SNAP2 IDs'!B$3:B$15,""))</f>
        <v>12</v>
      </c>
      <c r="W302" s="67">
        <f>_xlfn.XLOOKUP($V302, 'SNAP2 IDs'!$B$3:$B$15,'SNAP2 IDs'!D$3:D$15, "Lookup err")</f>
        <v>1</v>
      </c>
      <c r="X302" s="67">
        <v>2</v>
      </c>
      <c r="Y302" s="67" t="str">
        <f>_xlfn.XLOOKUP($V302, 'SNAP2 IDs'!$B$3:$B$15,'SNAP2 IDs'!E$3:E$15, "Lookup err")</f>
        <v>02:00:d4:5b:e4:75</v>
      </c>
      <c r="Z302" s="67" t="str">
        <f>_xlfn.XLOOKUP($V302, 'SNAP2 IDs'!$B$3:$B$15,'SNAP2 IDs'!F$3:F$15, "Lookup err")</f>
        <v>snap02.sas.pvt</v>
      </c>
      <c r="AA302" s="67">
        <v>1</v>
      </c>
      <c r="AB302" s="67">
        <v>0</v>
      </c>
      <c r="AC302" s="67">
        <v>1</v>
      </c>
      <c r="AD302" s="67">
        <f t="shared" si="50"/>
        <v>34</v>
      </c>
      <c r="AE302" s="67">
        <f t="shared" si="51"/>
        <v>35</v>
      </c>
      <c r="AF302" s="67">
        <f t="shared" si="52"/>
        <v>49</v>
      </c>
      <c r="AG302" s="76"/>
    </row>
    <row r="303" spans="1:33" s="45" customFormat="1" ht="15.95" customHeight="1">
      <c r="A303" s="90"/>
      <c r="B303" s="87" t="s">
        <v>833</v>
      </c>
      <c r="C303" s="74" t="s">
        <v>789</v>
      </c>
      <c r="D303" s="74">
        <v>37.236552618199994</v>
      </c>
      <c r="E303" s="74">
        <v>-118.2777585692</v>
      </c>
      <c r="F303" s="74">
        <v>1182.1600000000001</v>
      </c>
      <c r="G303" s="75">
        <v>346.79</v>
      </c>
      <c r="H303" s="75">
        <v>-357.88</v>
      </c>
      <c r="I303" s="85" t="s">
        <v>72</v>
      </c>
      <c r="J303" s="86" t="s">
        <v>193</v>
      </c>
      <c r="K303" s="99" t="s">
        <v>834</v>
      </c>
      <c r="L303" s="99" t="s">
        <v>835</v>
      </c>
      <c r="M303" s="67"/>
      <c r="N303" s="67"/>
      <c r="O303" s="67">
        <v>11</v>
      </c>
      <c r="P303" s="67">
        <f>_xlfn.XLOOKUP(O303,'ARX IDs'!B$3:B$47,'ARX IDs'!C$3:C$47,"")</f>
        <v>4109</v>
      </c>
      <c r="Q303" s="67">
        <f t="shared" si="53"/>
        <v>11</v>
      </c>
      <c r="R303" s="67">
        <v>7</v>
      </c>
      <c r="S303" s="84">
        <f t="shared" si="44"/>
        <v>1107</v>
      </c>
      <c r="T303" s="80">
        <v>8</v>
      </c>
      <c r="U303" s="84">
        <f t="shared" si="49"/>
        <v>1108</v>
      </c>
      <c r="V303" s="67">
        <f>IF(ISBLANK(X303), "", _xlfn.XLOOKUP(X303,'SNAP2 IDs'!C$3:C$15,'SNAP2 IDs'!B$3:B$15,""))</f>
        <v>6</v>
      </c>
      <c r="W303" s="67">
        <f>_xlfn.XLOOKUP($V303, 'SNAP2 IDs'!$B$3:$B$15,'SNAP2 IDs'!D$3:D$15, "Lookup err")</f>
        <v>1</v>
      </c>
      <c r="X303" s="67">
        <v>6</v>
      </c>
      <c r="Y303" s="67" t="str">
        <f>_xlfn.XLOOKUP($V303, 'SNAP2 IDs'!$B$3:$B$15,'SNAP2 IDs'!E$3:E$15, "Lookup err")</f>
        <v>02:00:c2:4f:e4:75</v>
      </c>
      <c r="Z303" s="67" t="str">
        <f>_xlfn.XLOOKUP($V303, 'SNAP2 IDs'!$B$3:$B$15,'SNAP2 IDs'!F$3:F$15, "Lookup err")</f>
        <v>snap06.sas.pvt</v>
      </c>
      <c r="AA303" s="67">
        <v>1</v>
      </c>
      <c r="AB303" s="67">
        <v>28</v>
      </c>
      <c r="AC303" s="67">
        <v>29</v>
      </c>
      <c r="AD303" s="67">
        <f t="shared" si="50"/>
        <v>62</v>
      </c>
      <c r="AE303" s="67">
        <f t="shared" si="51"/>
        <v>63</v>
      </c>
      <c r="AF303" s="67">
        <f t="shared" si="52"/>
        <v>191</v>
      </c>
      <c r="AG303" s="76"/>
    </row>
    <row r="304" spans="1:33" s="45" customFormat="1" ht="15.95" customHeight="1">
      <c r="A304" s="90"/>
      <c r="B304" s="87" t="s">
        <v>836</v>
      </c>
      <c r="C304" s="74" t="s">
        <v>789</v>
      </c>
      <c r="D304" s="74">
        <v>37.237852287199992</v>
      </c>
      <c r="E304" s="74">
        <v>-118.27720626920001</v>
      </c>
      <c r="F304" s="74">
        <v>1182.22</v>
      </c>
      <c r="G304" s="75">
        <v>395.79</v>
      </c>
      <c r="H304" s="75">
        <v>-213.64</v>
      </c>
      <c r="I304" s="85" t="s">
        <v>72</v>
      </c>
      <c r="J304" s="86" t="s">
        <v>193</v>
      </c>
      <c r="K304" s="99"/>
      <c r="L304" s="99"/>
      <c r="M304" s="67"/>
      <c r="N304" s="67"/>
      <c r="O304" s="67">
        <v>14</v>
      </c>
      <c r="P304" s="67">
        <f>_xlfn.XLOOKUP(O304,'ARX IDs'!B$3:B$47,'ARX IDs'!C$3:C$47,"")</f>
        <v>4107</v>
      </c>
      <c r="Q304" s="67">
        <f t="shared" si="53"/>
        <v>14</v>
      </c>
      <c r="R304" s="67">
        <v>5</v>
      </c>
      <c r="S304" s="84">
        <f t="shared" si="44"/>
        <v>1405</v>
      </c>
      <c r="T304" s="80">
        <v>6</v>
      </c>
      <c r="U304" s="84">
        <f t="shared" si="49"/>
        <v>1406</v>
      </c>
      <c r="V304" s="67">
        <f>IF(ISBLANK(X304), "", _xlfn.XLOOKUP(X304,'SNAP2 IDs'!C$3:C$15,'SNAP2 IDs'!B$3:B$15,""))</f>
        <v>4</v>
      </c>
      <c r="W304" s="67">
        <f>_xlfn.XLOOKUP($V304, 'SNAP2 IDs'!$B$3:$B$15,'SNAP2 IDs'!D$3:D$15, "Lookup err")</f>
        <v>2</v>
      </c>
      <c r="X304" s="67">
        <v>11</v>
      </c>
      <c r="Y304" s="67" t="str">
        <f>_xlfn.XLOOKUP($V304, 'SNAP2 IDs'!$B$3:$B$15,'SNAP2 IDs'!E$3:E$15, "Lookup err")</f>
        <v>00:00:b3:fc:e4:6f</v>
      </c>
      <c r="Z304" s="67" t="str">
        <f>_xlfn.XLOOKUP($V304, 'SNAP2 IDs'!$B$3:$B$15,'SNAP2 IDs'!F$3:F$15, "Lookup err")</f>
        <v>snap11.sas.pvt</v>
      </c>
      <c r="AA304" s="67">
        <v>1</v>
      </c>
      <c r="AB304" s="67">
        <v>26</v>
      </c>
      <c r="AC304" s="67">
        <v>27</v>
      </c>
      <c r="AD304" s="67">
        <f t="shared" si="50"/>
        <v>56</v>
      </c>
      <c r="AE304" s="67">
        <f t="shared" si="51"/>
        <v>57</v>
      </c>
      <c r="AF304" s="67">
        <f t="shared" si="52"/>
        <v>348</v>
      </c>
      <c r="AG304" s="76"/>
    </row>
    <row r="305" spans="1:33" s="45" customFormat="1" ht="15.95" customHeight="1">
      <c r="A305" s="90"/>
      <c r="B305" s="87" t="s">
        <v>837</v>
      </c>
      <c r="C305" s="74" t="s">
        <v>789</v>
      </c>
      <c r="D305" s="74">
        <v>37.236127252199992</v>
      </c>
      <c r="E305" s="74">
        <v>-118.2874094692</v>
      </c>
      <c r="F305" s="74">
        <v>1180.57</v>
      </c>
      <c r="G305" s="75">
        <v>-509.59</v>
      </c>
      <c r="H305" s="75">
        <v>-405.09</v>
      </c>
      <c r="I305" s="85" t="s">
        <v>72</v>
      </c>
      <c r="J305" s="86" t="s">
        <v>193</v>
      </c>
      <c r="K305" s="99"/>
      <c r="L305" s="99"/>
      <c r="M305" s="67"/>
      <c r="N305" s="67"/>
      <c r="O305" s="67">
        <v>7</v>
      </c>
      <c r="P305" s="67" t="str">
        <f>_xlfn.XLOOKUP(O305,'ARX IDs'!B$3:B$47,'ARX IDs'!C$3:C$47,"")</f>
        <v/>
      </c>
      <c r="Q305" s="67">
        <f t="shared" si="53"/>
        <v>7</v>
      </c>
      <c r="R305" s="67">
        <v>1</v>
      </c>
      <c r="S305" s="84">
        <f t="shared" si="44"/>
        <v>701</v>
      </c>
      <c r="T305" s="80">
        <v>2</v>
      </c>
      <c r="U305" s="84">
        <f t="shared" si="49"/>
        <v>702</v>
      </c>
      <c r="V305" s="67">
        <f>IF(ISBLANK(X305), "", _xlfn.XLOOKUP(X305,'SNAP2 IDs'!C$3:C$15,'SNAP2 IDs'!B$3:B$15,""))</f>
        <v>12</v>
      </c>
      <c r="W305" s="67">
        <f>_xlfn.XLOOKUP($V305, 'SNAP2 IDs'!$B$3:$B$15,'SNAP2 IDs'!D$3:D$15, "Lookup err")</f>
        <v>1</v>
      </c>
      <c r="X305" s="67">
        <v>2</v>
      </c>
      <c r="Y305" s="67" t="str">
        <f>_xlfn.XLOOKUP($V305, 'SNAP2 IDs'!$B$3:$B$15,'SNAP2 IDs'!E$3:E$15, "Lookup err")</f>
        <v>02:00:d4:5b:e4:75</v>
      </c>
      <c r="Z305" s="67" t="str">
        <f>_xlfn.XLOOKUP($V305, 'SNAP2 IDs'!$B$3:$B$15,'SNAP2 IDs'!F$3:F$15, "Lookup err")</f>
        <v>snap02.sas.pvt</v>
      </c>
      <c r="AA305" s="67">
        <v>1</v>
      </c>
      <c r="AB305" s="67">
        <v>2</v>
      </c>
      <c r="AC305" s="67">
        <v>3</v>
      </c>
      <c r="AD305" s="67">
        <f t="shared" si="50"/>
        <v>32</v>
      </c>
      <c r="AE305" s="67">
        <f t="shared" si="51"/>
        <v>33</v>
      </c>
      <c r="AF305" s="67">
        <f t="shared" si="52"/>
        <v>48</v>
      </c>
      <c r="AG305" s="76"/>
    </row>
    <row r="306" spans="1:33" s="45" customFormat="1" ht="15.95" customHeight="1">
      <c r="A306" s="90"/>
      <c r="B306" s="87" t="s">
        <v>838</v>
      </c>
      <c r="C306" s="74" t="s">
        <v>789</v>
      </c>
      <c r="D306" s="74">
        <v>37.233932973199991</v>
      </c>
      <c r="E306" s="74">
        <v>-118.28561575720001</v>
      </c>
      <c r="F306" s="74">
        <v>1182</v>
      </c>
      <c r="G306" s="75">
        <v>-350.43</v>
      </c>
      <c r="H306" s="75">
        <v>-648.62</v>
      </c>
      <c r="I306" s="85" t="s">
        <v>72</v>
      </c>
      <c r="J306" s="86" t="s">
        <v>193</v>
      </c>
      <c r="K306" s="99"/>
      <c r="L306" s="99"/>
      <c r="M306" s="67"/>
      <c r="N306" s="67"/>
      <c r="O306" s="67">
        <v>9</v>
      </c>
      <c r="P306" s="67">
        <f>_xlfn.XLOOKUP(O306,'ARX IDs'!B$3:B$47,'ARX IDs'!C$3:C$47,"")</f>
        <v>4108</v>
      </c>
      <c r="Q306" s="67">
        <f t="shared" si="53"/>
        <v>9</v>
      </c>
      <c r="R306" s="67">
        <v>5</v>
      </c>
      <c r="S306" s="84">
        <f t="shared" si="44"/>
        <v>905</v>
      </c>
      <c r="T306" s="80">
        <v>6</v>
      </c>
      <c r="U306" s="84">
        <f t="shared" si="49"/>
        <v>906</v>
      </c>
      <c r="V306" s="67">
        <f>IF(ISBLANK(X306), "", _xlfn.XLOOKUP(X306,'SNAP2 IDs'!C$3:C$15,'SNAP2 IDs'!B$3:B$15,""))</f>
        <v>10</v>
      </c>
      <c r="W306" s="67">
        <f>_xlfn.XLOOKUP($V306, 'SNAP2 IDs'!$B$3:$B$15,'SNAP2 IDs'!D$3:D$15, "Lookup err")</f>
        <v>1</v>
      </c>
      <c r="X306" s="67">
        <v>3</v>
      </c>
      <c r="Y306" s="67" t="str">
        <f>_xlfn.XLOOKUP($V306, 'SNAP2 IDs'!$B$3:$B$15,'SNAP2 IDs'!E$3:E$15, "Lookup err")</f>
        <v>02:00:a6:4e:e4:6f</v>
      </c>
      <c r="Z306" s="67" t="str">
        <f>_xlfn.XLOOKUP($V306, 'SNAP2 IDs'!$B$3:$B$15,'SNAP2 IDs'!F$3:F$15, "Lookup err")</f>
        <v>snap03.sas.pvt</v>
      </c>
      <c r="AA306" s="67">
        <v>1</v>
      </c>
      <c r="AB306" s="67">
        <v>26</v>
      </c>
      <c r="AC306" s="67">
        <v>27</v>
      </c>
      <c r="AD306" s="67">
        <f t="shared" si="50"/>
        <v>56</v>
      </c>
      <c r="AE306" s="67">
        <f t="shared" si="51"/>
        <v>57</v>
      </c>
      <c r="AF306" s="67">
        <f t="shared" si="52"/>
        <v>92</v>
      </c>
      <c r="AG306" s="76"/>
    </row>
    <row r="307" spans="1:33" s="45" customFormat="1" ht="15.95" customHeight="1">
      <c r="A307" s="90"/>
      <c r="B307" s="87" t="s">
        <v>839</v>
      </c>
      <c r="C307" s="74" t="s">
        <v>789</v>
      </c>
      <c r="D307" s="74">
        <v>37.237328965199993</v>
      </c>
      <c r="E307" s="74">
        <v>-118.2862442692</v>
      </c>
      <c r="F307" s="74">
        <v>1182.8699999999999</v>
      </c>
      <c r="G307" s="75">
        <v>-406.19</v>
      </c>
      <c r="H307" s="75">
        <v>-271.72000000000003</v>
      </c>
      <c r="I307" s="85" t="s">
        <v>72</v>
      </c>
      <c r="J307" s="86" t="s">
        <v>193</v>
      </c>
      <c r="K307" s="99"/>
      <c r="L307" s="99"/>
      <c r="M307" s="67"/>
      <c r="N307" s="67"/>
      <c r="O307" s="67">
        <v>7</v>
      </c>
      <c r="P307" s="67" t="str">
        <f>_xlfn.XLOOKUP(O307,'ARX IDs'!B$3:B$47,'ARX IDs'!C$3:C$47,"")</f>
        <v/>
      </c>
      <c r="Q307" s="67">
        <f t="shared" si="53"/>
        <v>7</v>
      </c>
      <c r="R307" s="67">
        <v>3</v>
      </c>
      <c r="S307" s="84">
        <f t="shared" si="44"/>
        <v>703</v>
      </c>
      <c r="T307" s="80">
        <v>4</v>
      </c>
      <c r="U307" s="84">
        <f t="shared" si="49"/>
        <v>704</v>
      </c>
      <c r="V307" s="67">
        <f>IF(ISBLANK(X307), "", _xlfn.XLOOKUP(X307,'SNAP2 IDs'!C$3:C$15,'SNAP2 IDs'!B$3:B$15,""))</f>
        <v>12</v>
      </c>
      <c r="W307" s="67">
        <f>_xlfn.XLOOKUP($V307, 'SNAP2 IDs'!$B$3:$B$15,'SNAP2 IDs'!D$3:D$15, "Lookup err")</f>
        <v>1</v>
      </c>
      <c r="X307" s="67">
        <v>2</v>
      </c>
      <c r="Y307" s="67" t="str">
        <f>_xlfn.XLOOKUP($V307, 'SNAP2 IDs'!$B$3:$B$15,'SNAP2 IDs'!E$3:E$15, "Lookup err")</f>
        <v>02:00:d4:5b:e4:75</v>
      </c>
      <c r="Z307" s="67" t="str">
        <f>_xlfn.XLOOKUP($V307, 'SNAP2 IDs'!$B$3:$B$15,'SNAP2 IDs'!F$3:F$15, "Lookup err")</f>
        <v>snap02.sas.pvt</v>
      </c>
      <c r="AA307" s="67">
        <v>1</v>
      </c>
      <c r="AB307" s="67">
        <v>4</v>
      </c>
      <c r="AC307" s="67">
        <v>5</v>
      </c>
      <c r="AD307" s="67">
        <f t="shared" si="50"/>
        <v>38</v>
      </c>
      <c r="AE307" s="67">
        <f t="shared" si="51"/>
        <v>39</v>
      </c>
      <c r="AF307" s="67">
        <f t="shared" si="52"/>
        <v>51</v>
      </c>
      <c r="AG307" s="76"/>
    </row>
    <row r="308" spans="1:33" s="45" customFormat="1" ht="15.95" customHeight="1">
      <c r="A308" s="90"/>
      <c r="B308" s="87" t="s">
        <v>840</v>
      </c>
      <c r="C308" s="74" t="s">
        <v>789</v>
      </c>
      <c r="D308" s="74">
        <v>37.239139191199996</v>
      </c>
      <c r="E308" s="74">
        <v>-118.2832514692</v>
      </c>
      <c r="F308" s="74">
        <v>1183.23</v>
      </c>
      <c r="G308" s="75">
        <v>-140.62</v>
      </c>
      <c r="H308" s="75">
        <v>-70.819999999999993</v>
      </c>
      <c r="I308" s="85" t="s">
        <v>72</v>
      </c>
      <c r="J308" s="86" t="s">
        <v>193</v>
      </c>
      <c r="K308" s="99" t="s">
        <v>841</v>
      </c>
      <c r="L308" s="99" t="s">
        <v>842</v>
      </c>
      <c r="M308" s="67"/>
      <c r="N308" s="67"/>
      <c r="O308" s="67">
        <v>14</v>
      </c>
      <c r="P308" s="67">
        <f>_xlfn.XLOOKUP(O308,'ARX IDs'!B$3:B$47,'ARX IDs'!C$3:C$47,"")</f>
        <v>4107</v>
      </c>
      <c r="Q308" s="67">
        <f t="shared" si="53"/>
        <v>14</v>
      </c>
      <c r="R308" s="67">
        <v>7</v>
      </c>
      <c r="S308" s="84">
        <f t="shared" si="44"/>
        <v>1407</v>
      </c>
      <c r="T308" s="80">
        <v>8</v>
      </c>
      <c r="U308" s="84">
        <f t="shared" si="49"/>
        <v>1408</v>
      </c>
      <c r="V308" s="67">
        <f>IF(ISBLANK(X308), "", _xlfn.XLOOKUP(X308,'SNAP2 IDs'!C$3:C$15,'SNAP2 IDs'!B$3:B$15,""))</f>
        <v>4</v>
      </c>
      <c r="W308" s="67">
        <f>_xlfn.XLOOKUP($V308, 'SNAP2 IDs'!$B$3:$B$15,'SNAP2 IDs'!D$3:D$15, "Lookup err")</f>
        <v>2</v>
      </c>
      <c r="X308" s="67">
        <v>11</v>
      </c>
      <c r="Y308" s="67" t="str">
        <f>_xlfn.XLOOKUP($V308, 'SNAP2 IDs'!$B$3:$B$15,'SNAP2 IDs'!E$3:E$15, "Lookup err")</f>
        <v>00:00:b3:fc:e4:6f</v>
      </c>
      <c r="Z308" s="67" t="str">
        <f>_xlfn.XLOOKUP($V308, 'SNAP2 IDs'!$B$3:$B$15,'SNAP2 IDs'!F$3:F$15, "Lookup err")</f>
        <v>snap11.sas.pvt</v>
      </c>
      <c r="AA308" s="67">
        <v>1</v>
      </c>
      <c r="AB308" s="67">
        <v>28</v>
      </c>
      <c r="AC308" s="67">
        <v>29</v>
      </c>
      <c r="AD308" s="67">
        <f t="shared" si="50"/>
        <v>62</v>
      </c>
      <c r="AE308" s="67">
        <f t="shared" si="51"/>
        <v>63</v>
      </c>
      <c r="AF308" s="67">
        <f t="shared" si="52"/>
        <v>351</v>
      </c>
      <c r="AG308" s="76"/>
    </row>
    <row r="309" spans="1:33" s="45" customFormat="1" ht="15.95" customHeight="1">
      <c r="A309" s="90"/>
      <c r="B309" s="87" t="s">
        <v>843</v>
      </c>
      <c r="C309" s="74" t="s">
        <v>789</v>
      </c>
      <c r="D309" s="74">
        <v>37.239940801199992</v>
      </c>
      <c r="E309" s="74">
        <v>-118.2863847692</v>
      </c>
      <c r="F309" s="74">
        <v>1183.17</v>
      </c>
      <c r="G309" s="75">
        <v>-418.64</v>
      </c>
      <c r="H309" s="75">
        <v>18.149999999999999</v>
      </c>
      <c r="I309" s="85" t="s">
        <v>72</v>
      </c>
      <c r="J309" s="86" t="s">
        <v>193</v>
      </c>
      <c r="K309" s="99"/>
      <c r="L309" s="99"/>
      <c r="M309" s="67"/>
      <c r="N309" s="67"/>
      <c r="O309" s="67">
        <v>7</v>
      </c>
      <c r="P309" s="67" t="str">
        <f>_xlfn.XLOOKUP(O309,'ARX IDs'!B$3:B$47,'ARX IDs'!C$3:C$47,"")</f>
        <v/>
      </c>
      <c r="Q309" s="67">
        <f t="shared" si="53"/>
        <v>7</v>
      </c>
      <c r="R309" s="67">
        <v>5</v>
      </c>
      <c r="S309" s="84">
        <f t="shared" si="44"/>
        <v>705</v>
      </c>
      <c r="T309" s="80">
        <v>6</v>
      </c>
      <c r="U309" s="84">
        <f t="shared" si="49"/>
        <v>706</v>
      </c>
      <c r="V309" s="67">
        <f>IF(ISBLANK(X309), "", _xlfn.XLOOKUP(X309,'SNAP2 IDs'!C$3:C$15,'SNAP2 IDs'!B$3:B$15,""))</f>
        <v>12</v>
      </c>
      <c r="W309" s="67">
        <f>_xlfn.XLOOKUP($V309, 'SNAP2 IDs'!$B$3:$B$15,'SNAP2 IDs'!D$3:D$15, "Lookup err")</f>
        <v>1</v>
      </c>
      <c r="X309" s="67">
        <v>2</v>
      </c>
      <c r="Y309" s="67" t="str">
        <f>_xlfn.XLOOKUP($V309, 'SNAP2 IDs'!$B$3:$B$15,'SNAP2 IDs'!E$3:E$15, "Lookup err")</f>
        <v>02:00:d4:5b:e4:75</v>
      </c>
      <c r="Z309" s="67" t="str">
        <f>_xlfn.XLOOKUP($V309, 'SNAP2 IDs'!$B$3:$B$15,'SNAP2 IDs'!F$3:F$15, "Lookup err")</f>
        <v>snap02.sas.pvt</v>
      </c>
      <c r="AA309" s="67">
        <v>1</v>
      </c>
      <c r="AB309" s="67">
        <v>6</v>
      </c>
      <c r="AC309" s="67">
        <v>7</v>
      </c>
      <c r="AD309" s="67">
        <f t="shared" si="50"/>
        <v>36</v>
      </c>
      <c r="AE309" s="67">
        <f t="shared" si="51"/>
        <v>37</v>
      </c>
      <c r="AF309" s="67">
        <f t="shared" si="52"/>
        <v>50</v>
      </c>
      <c r="AG309" s="76"/>
    </row>
    <row r="310" spans="1:33" s="45" customFormat="1" ht="15.95" customHeight="1">
      <c r="A310" s="90"/>
      <c r="B310" s="87" t="s">
        <v>844</v>
      </c>
      <c r="C310" s="74" t="s">
        <v>789</v>
      </c>
      <c r="D310" s="74">
        <v>37.238325902199996</v>
      </c>
      <c r="E310" s="74">
        <v>-118.2877316942</v>
      </c>
      <c r="F310" s="74">
        <v>1180.92</v>
      </c>
      <c r="G310" s="75">
        <v>-538.16</v>
      </c>
      <c r="H310" s="75">
        <v>-161.08000000000001</v>
      </c>
      <c r="I310" s="85" t="s">
        <v>72</v>
      </c>
      <c r="J310" s="86" t="s">
        <v>193</v>
      </c>
      <c r="K310" s="99"/>
      <c r="L310" s="99"/>
      <c r="M310" s="67"/>
      <c r="N310" s="67"/>
      <c r="O310" s="67">
        <v>7</v>
      </c>
      <c r="P310" s="67" t="str">
        <f>_xlfn.XLOOKUP(O310,'ARX IDs'!B$3:B$47,'ARX IDs'!C$3:C$47,"")</f>
        <v/>
      </c>
      <c r="Q310" s="67">
        <f t="shared" si="53"/>
        <v>7</v>
      </c>
      <c r="R310" s="67">
        <v>7</v>
      </c>
      <c r="S310" s="84">
        <f t="shared" si="44"/>
        <v>707</v>
      </c>
      <c r="T310" s="80">
        <v>8</v>
      </c>
      <c r="U310" s="84">
        <f t="shared" si="49"/>
        <v>708</v>
      </c>
      <c r="V310" s="67">
        <f>IF(ISBLANK(X310), "", _xlfn.XLOOKUP(X310,'SNAP2 IDs'!C$3:C$15,'SNAP2 IDs'!B$3:B$15,""))</f>
        <v>12</v>
      </c>
      <c r="W310" s="67">
        <f>_xlfn.XLOOKUP($V310, 'SNAP2 IDs'!$B$3:$B$15,'SNAP2 IDs'!D$3:D$15, "Lookup err")</f>
        <v>1</v>
      </c>
      <c r="X310" s="67">
        <v>2</v>
      </c>
      <c r="Y310" s="67" t="str">
        <f>_xlfn.XLOOKUP($V310, 'SNAP2 IDs'!$B$3:$B$15,'SNAP2 IDs'!E$3:E$15, "Lookup err")</f>
        <v>02:00:d4:5b:e4:75</v>
      </c>
      <c r="Z310" s="67" t="str">
        <f>_xlfn.XLOOKUP($V310, 'SNAP2 IDs'!$B$3:$B$15,'SNAP2 IDs'!F$3:F$15, "Lookup err")</f>
        <v>snap02.sas.pvt</v>
      </c>
      <c r="AA310" s="67">
        <v>1</v>
      </c>
      <c r="AB310" s="67">
        <v>8</v>
      </c>
      <c r="AC310" s="67">
        <v>9</v>
      </c>
      <c r="AD310" s="67">
        <f t="shared" si="50"/>
        <v>42</v>
      </c>
      <c r="AE310" s="67">
        <f t="shared" si="51"/>
        <v>43</v>
      </c>
      <c r="AF310" s="67">
        <f t="shared" si="52"/>
        <v>53</v>
      </c>
      <c r="AG310" s="76"/>
    </row>
    <row r="311" spans="1:33" s="45" customFormat="1" ht="15.95" customHeight="1">
      <c r="A311" s="90"/>
      <c r="B311" s="87" t="s">
        <v>845</v>
      </c>
      <c r="C311" s="74" t="s">
        <v>789</v>
      </c>
      <c r="D311" s="74">
        <v>37.244361108199996</v>
      </c>
      <c r="E311" s="74">
        <v>-118.2844719692</v>
      </c>
      <c r="F311" s="74"/>
      <c r="G311" s="75">
        <v>-248.9</v>
      </c>
      <c r="H311" s="75">
        <v>508.73</v>
      </c>
      <c r="I311" s="85" t="s">
        <v>72</v>
      </c>
      <c r="J311" s="86" t="s">
        <v>193</v>
      </c>
      <c r="K311" s="99"/>
      <c r="L311" s="99"/>
      <c r="M311" s="67"/>
      <c r="N311" s="67"/>
      <c r="O311" s="67">
        <v>2</v>
      </c>
      <c r="P311" s="67" t="str">
        <f>_xlfn.XLOOKUP(O311,'ARX IDs'!B$3:B$47,'ARX IDs'!C$3:C$47,"")</f>
        <v/>
      </c>
      <c r="Q311" s="67">
        <f t="shared" si="53"/>
        <v>2</v>
      </c>
      <c r="R311" s="67">
        <v>11</v>
      </c>
      <c r="S311" s="84">
        <f t="shared" si="44"/>
        <v>211</v>
      </c>
      <c r="T311" s="80">
        <v>12</v>
      </c>
      <c r="U311" s="84">
        <f t="shared" si="49"/>
        <v>212</v>
      </c>
      <c r="V311" s="67">
        <f>IF(ISBLANK(X311), "", _xlfn.XLOOKUP(X311,'SNAP2 IDs'!C$3:C$15,'SNAP2 IDs'!B$3:B$15,""))</f>
        <v>13</v>
      </c>
      <c r="W311" s="67">
        <f>_xlfn.XLOOKUP($V311, 'SNAP2 IDs'!$B$3:$B$15,'SNAP2 IDs'!D$3:D$15, "Lookup err")</f>
        <v>1</v>
      </c>
      <c r="X311" s="67">
        <v>1</v>
      </c>
      <c r="Y311" s="67" t="str">
        <f>_xlfn.XLOOKUP($V311, 'SNAP2 IDs'!$B$3:$B$15,'SNAP2 IDs'!E$3:E$15, "Lookup err")</f>
        <v>00:00:4e:e4:ef:75</v>
      </c>
      <c r="Z311" s="67" t="str">
        <f>_xlfn.XLOOKUP($V311, 'SNAP2 IDs'!$B$3:$B$15,'SNAP2 IDs'!F$3:F$15, "Lookup err")</f>
        <v>snap01.sas.pvt</v>
      </c>
      <c r="AA311" s="67">
        <v>0</v>
      </c>
      <c r="AB311" s="67">
        <v>26</v>
      </c>
      <c r="AC311" s="67">
        <v>27</v>
      </c>
      <c r="AD311" s="67">
        <f t="shared" si="50"/>
        <v>24</v>
      </c>
      <c r="AE311" s="67">
        <f t="shared" si="51"/>
        <v>25</v>
      </c>
      <c r="AF311" s="67">
        <f t="shared" si="52"/>
        <v>12</v>
      </c>
      <c r="AG311" s="76"/>
    </row>
    <row r="312" spans="1:33" s="45" customFormat="1" ht="15.95" customHeight="1">
      <c r="A312" s="90"/>
      <c r="B312" s="87" t="s">
        <v>846</v>
      </c>
      <c r="C312" s="74" t="s">
        <v>789</v>
      </c>
      <c r="D312" s="74">
        <v>37.245339004199991</v>
      </c>
      <c r="E312" s="74">
        <v>-118.2844535692</v>
      </c>
      <c r="F312" s="74"/>
      <c r="G312" s="75">
        <v>-247.26</v>
      </c>
      <c r="H312" s="75">
        <v>617.26</v>
      </c>
      <c r="I312" s="85" t="s">
        <v>72</v>
      </c>
      <c r="J312" s="86" t="s">
        <v>193</v>
      </c>
      <c r="K312" s="99"/>
      <c r="L312" s="99"/>
      <c r="M312" s="67"/>
      <c r="N312" s="67"/>
      <c r="O312" s="67">
        <v>2</v>
      </c>
      <c r="P312" s="67" t="str">
        <f>_xlfn.XLOOKUP(O312,'ARX IDs'!B$3:B$47,'ARX IDs'!C$3:C$47,"")</f>
        <v/>
      </c>
      <c r="Q312" s="67">
        <f t="shared" si="53"/>
        <v>2</v>
      </c>
      <c r="R312" s="67">
        <v>13</v>
      </c>
      <c r="S312" s="84">
        <f t="shared" si="44"/>
        <v>213</v>
      </c>
      <c r="T312" s="80">
        <v>14</v>
      </c>
      <c r="U312" s="84">
        <f t="shared" si="49"/>
        <v>214</v>
      </c>
      <c r="V312" s="67">
        <f>IF(ISBLANK(X312), "", _xlfn.XLOOKUP(X312,'SNAP2 IDs'!C$3:C$15,'SNAP2 IDs'!B$3:B$15,""))</f>
        <v>13</v>
      </c>
      <c r="W312" s="67">
        <f>_xlfn.XLOOKUP($V312, 'SNAP2 IDs'!$B$3:$B$15,'SNAP2 IDs'!D$3:D$15, "Lookup err")</f>
        <v>1</v>
      </c>
      <c r="X312" s="67">
        <v>1</v>
      </c>
      <c r="Y312" s="67" t="str">
        <f>_xlfn.XLOOKUP($V312, 'SNAP2 IDs'!$B$3:$B$15,'SNAP2 IDs'!E$3:E$15, "Lookup err")</f>
        <v>00:00:4e:e4:ef:75</v>
      </c>
      <c r="Z312" s="67" t="str">
        <f>_xlfn.XLOOKUP($V312, 'SNAP2 IDs'!$B$3:$B$15,'SNAP2 IDs'!F$3:F$15, "Lookup err")</f>
        <v>snap01.sas.pvt</v>
      </c>
      <c r="AA312" s="67">
        <v>0</v>
      </c>
      <c r="AB312" s="67">
        <v>28</v>
      </c>
      <c r="AC312" s="67">
        <v>29</v>
      </c>
      <c r="AD312" s="67">
        <f t="shared" si="50"/>
        <v>30</v>
      </c>
      <c r="AE312" s="67">
        <f t="shared" si="51"/>
        <v>31</v>
      </c>
      <c r="AF312" s="67">
        <f t="shared" si="52"/>
        <v>15</v>
      </c>
      <c r="AG312" s="76"/>
    </row>
    <row r="313" spans="1:33" s="45" customFormat="1" ht="15.95" customHeight="1">
      <c r="A313" s="90"/>
      <c r="B313" s="87" t="s">
        <v>847</v>
      </c>
      <c r="C313" s="74" t="s">
        <v>789</v>
      </c>
      <c r="D313" s="74">
        <v>37.245957926199992</v>
      </c>
      <c r="E313" s="74">
        <v>-118.2818410692</v>
      </c>
      <c r="F313" s="74">
        <v>1184.47</v>
      </c>
      <c r="G313" s="75">
        <v>-15.47</v>
      </c>
      <c r="H313" s="75">
        <v>685.95</v>
      </c>
      <c r="I313" s="85" t="s">
        <v>72</v>
      </c>
      <c r="J313" s="86" t="s">
        <v>193</v>
      </c>
      <c r="K313" s="99"/>
      <c r="L313" s="99"/>
      <c r="M313" s="67"/>
      <c r="N313" s="67"/>
      <c r="O313" s="67">
        <v>2</v>
      </c>
      <c r="P313" s="67" t="str">
        <f>_xlfn.XLOOKUP(O313,'ARX IDs'!B$3:B$47,'ARX IDs'!C$3:C$47,"")</f>
        <v/>
      </c>
      <c r="Q313" s="67">
        <f t="shared" si="53"/>
        <v>2</v>
      </c>
      <c r="R313" s="67">
        <v>15</v>
      </c>
      <c r="S313" s="84">
        <f t="shared" si="44"/>
        <v>215</v>
      </c>
      <c r="T313" s="80">
        <v>16</v>
      </c>
      <c r="U313" s="84">
        <f t="shared" si="49"/>
        <v>216</v>
      </c>
      <c r="V313" s="67">
        <f>IF(ISBLANK(X313), "", _xlfn.XLOOKUP(X313,'SNAP2 IDs'!C$3:C$15,'SNAP2 IDs'!B$3:B$15,""))</f>
        <v>13</v>
      </c>
      <c r="W313" s="67">
        <f>_xlfn.XLOOKUP($V313, 'SNAP2 IDs'!$B$3:$B$15,'SNAP2 IDs'!D$3:D$15, "Lookup err")</f>
        <v>1</v>
      </c>
      <c r="X313" s="67">
        <v>1</v>
      </c>
      <c r="Y313" s="67" t="str">
        <f>_xlfn.XLOOKUP($V313, 'SNAP2 IDs'!$B$3:$B$15,'SNAP2 IDs'!E$3:E$15, "Lookup err")</f>
        <v>00:00:4e:e4:ef:75</v>
      </c>
      <c r="Z313" s="67" t="str">
        <f>_xlfn.XLOOKUP($V313, 'SNAP2 IDs'!$B$3:$B$15,'SNAP2 IDs'!F$3:F$15, "Lookup err")</f>
        <v>snap01.sas.pvt</v>
      </c>
      <c r="AA313" s="67">
        <v>0</v>
      </c>
      <c r="AB313" s="67">
        <v>30</v>
      </c>
      <c r="AC313" s="67">
        <v>31</v>
      </c>
      <c r="AD313" s="67">
        <f t="shared" si="50"/>
        <v>28</v>
      </c>
      <c r="AE313" s="67">
        <f t="shared" si="51"/>
        <v>29</v>
      </c>
      <c r="AF313" s="67">
        <f t="shared" si="52"/>
        <v>14</v>
      </c>
      <c r="AG313" s="76"/>
    </row>
    <row r="314" spans="1:33" s="45" customFormat="1" ht="15.95" customHeight="1">
      <c r="A314" s="90"/>
      <c r="B314" s="87" t="s">
        <v>848</v>
      </c>
      <c r="C314" s="74" t="s">
        <v>789</v>
      </c>
      <c r="D314" s="74">
        <v>37.245199646199993</v>
      </c>
      <c r="E314" s="74">
        <v>-118.2823300952</v>
      </c>
      <c r="F314" s="74"/>
      <c r="G314" s="75">
        <v>-58.86</v>
      </c>
      <c r="H314" s="75">
        <v>601.79</v>
      </c>
      <c r="I314" s="85" t="s">
        <v>72</v>
      </c>
      <c r="J314" s="86" t="s">
        <v>193</v>
      </c>
      <c r="K314" s="99"/>
      <c r="L314" s="99"/>
      <c r="M314" s="67"/>
      <c r="N314" s="67"/>
      <c r="O314" s="67">
        <v>3</v>
      </c>
      <c r="P314" s="67" t="str">
        <f>_xlfn.XLOOKUP(O314,'ARX IDs'!B$3:B$47,'ARX IDs'!C$3:C$47,"")</f>
        <v/>
      </c>
      <c r="Q314" s="67">
        <f t="shared" si="53"/>
        <v>3</v>
      </c>
      <c r="R314" s="67">
        <v>1</v>
      </c>
      <c r="S314" s="84">
        <f t="shared" si="44"/>
        <v>301</v>
      </c>
      <c r="T314" s="80">
        <v>2</v>
      </c>
      <c r="U314" s="84">
        <f t="shared" si="49"/>
        <v>302</v>
      </c>
      <c r="V314" s="67">
        <f>IF(ISBLANK(X314), "", _xlfn.XLOOKUP(X314,'SNAP2 IDs'!C$3:C$15,'SNAP2 IDs'!B$3:B$15,""))</f>
        <v>13</v>
      </c>
      <c r="W314" s="67">
        <f>_xlfn.XLOOKUP($V314, 'SNAP2 IDs'!$B$3:$B$15,'SNAP2 IDs'!D$3:D$15, "Lookup err")</f>
        <v>1</v>
      </c>
      <c r="X314" s="67">
        <v>1</v>
      </c>
      <c r="Y314" s="67" t="str">
        <f>_xlfn.XLOOKUP($V314, 'SNAP2 IDs'!$B$3:$B$15,'SNAP2 IDs'!E$3:E$15, "Lookup err")</f>
        <v>00:00:4e:e4:ef:75</v>
      </c>
      <c r="Z314" s="67" t="str">
        <f>_xlfn.XLOOKUP($V314, 'SNAP2 IDs'!$B$3:$B$15,'SNAP2 IDs'!F$3:F$15, "Lookup err")</f>
        <v>snap01.sas.pvt</v>
      </c>
      <c r="AA314" s="67">
        <v>1</v>
      </c>
      <c r="AB314" s="67">
        <v>0</v>
      </c>
      <c r="AC314" s="67">
        <v>1</v>
      </c>
      <c r="AD314" s="67">
        <f t="shared" si="50"/>
        <v>34</v>
      </c>
      <c r="AE314" s="67">
        <f t="shared" si="51"/>
        <v>35</v>
      </c>
      <c r="AF314" s="67">
        <f t="shared" si="52"/>
        <v>17</v>
      </c>
      <c r="AG314" s="76"/>
    </row>
    <row r="315" spans="1:33" s="45" customFormat="1" ht="15.95" customHeight="1">
      <c r="A315" s="90"/>
      <c r="B315" s="87" t="s">
        <v>849</v>
      </c>
      <c r="C315" s="74" t="s">
        <v>789</v>
      </c>
      <c r="D315" s="74">
        <v>37.242838701199993</v>
      </c>
      <c r="E315" s="74">
        <v>-118.2866232902</v>
      </c>
      <c r="F315" s="74"/>
      <c r="G315" s="75">
        <v>-439.79</v>
      </c>
      <c r="H315" s="75">
        <v>339.77</v>
      </c>
      <c r="I315" s="85" t="s">
        <v>72</v>
      </c>
      <c r="J315" s="86" t="s">
        <v>193</v>
      </c>
      <c r="K315" s="99"/>
      <c r="L315" s="99"/>
      <c r="M315" s="67"/>
      <c r="N315" s="67"/>
      <c r="O315" s="67">
        <v>3</v>
      </c>
      <c r="P315" s="67" t="str">
        <f>_xlfn.XLOOKUP(O315,'ARX IDs'!B$3:B$47,'ARX IDs'!C$3:C$47,"")</f>
        <v/>
      </c>
      <c r="Q315" s="67">
        <f t="shared" si="53"/>
        <v>3</v>
      </c>
      <c r="R315" s="67">
        <v>3</v>
      </c>
      <c r="S315" s="84">
        <f t="shared" si="44"/>
        <v>303</v>
      </c>
      <c r="T315" s="80">
        <v>4</v>
      </c>
      <c r="U315" s="84">
        <f t="shared" si="49"/>
        <v>304</v>
      </c>
      <c r="V315" s="67">
        <f>IF(ISBLANK(X315), "", _xlfn.XLOOKUP(X315,'SNAP2 IDs'!C$3:C$15,'SNAP2 IDs'!B$3:B$15,""))</f>
        <v>13</v>
      </c>
      <c r="W315" s="67">
        <f>_xlfn.XLOOKUP($V315, 'SNAP2 IDs'!$B$3:$B$15,'SNAP2 IDs'!D$3:D$15, "Lookup err")</f>
        <v>1</v>
      </c>
      <c r="X315" s="67">
        <v>1</v>
      </c>
      <c r="Y315" s="67" t="str">
        <f>_xlfn.XLOOKUP($V315, 'SNAP2 IDs'!$B$3:$B$15,'SNAP2 IDs'!E$3:E$15, "Lookup err")</f>
        <v>00:00:4e:e4:ef:75</v>
      </c>
      <c r="Z315" s="67" t="str">
        <f>_xlfn.XLOOKUP($V315, 'SNAP2 IDs'!$B$3:$B$15,'SNAP2 IDs'!F$3:F$15, "Lookup err")</f>
        <v>snap01.sas.pvt</v>
      </c>
      <c r="AA315" s="67">
        <v>1</v>
      </c>
      <c r="AB315" s="67">
        <v>2</v>
      </c>
      <c r="AC315" s="67">
        <v>3</v>
      </c>
      <c r="AD315" s="67">
        <f t="shared" si="50"/>
        <v>32</v>
      </c>
      <c r="AE315" s="67">
        <f t="shared" si="51"/>
        <v>33</v>
      </c>
      <c r="AF315" s="67">
        <f t="shared" si="52"/>
        <v>16</v>
      </c>
      <c r="AG315" s="76"/>
    </row>
    <row r="316" spans="1:33" s="45" customFormat="1" ht="15.95" customHeight="1">
      <c r="A316" s="90"/>
      <c r="B316" s="87" t="s">
        <v>850</v>
      </c>
      <c r="C316" s="74" t="s">
        <v>789</v>
      </c>
      <c r="D316" s="74">
        <v>37.243933927199997</v>
      </c>
      <c r="E316" s="74">
        <v>-118.2874848692</v>
      </c>
      <c r="F316" s="74"/>
      <c r="G316" s="75">
        <v>-516.22</v>
      </c>
      <c r="H316" s="75">
        <v>461.32</v>
      </c>
      <c r="I316" s="85" t="s">
        <v>72</v>
      </c>
      <c r="J316" s="86" t="s">
        <v>193</v>
      </c>
      <c r="K316" s="99"/>
      <c r="L316" s="99"/>
      <c r="M316" s="67"/>
      <c r="N316" s="67"/>
      <c r="O316" s="67">
        <v>3</v>
      </c>
      <c r="P316" s="67" t="str">
        <f>_xlfn.XLOOKUP(O316,'ARX IDs'!B$3:B$47,'ARX IDs'!C$3:C$47,"")</f>
        <v/>
      </c>
      <c r="Q316" s="67">
        <f t="shared" si="53"/>
        <v>3</v>
      </c>
      <c r="R316" s="67">
        <v>5</v>
      </c>
      <c r="S316" s="84">
        <f t="shared" si="44"/>
        <v>305</v>
      </c>
      <c r="T316" s="80">
        <v>6</v>
      </c>
      <c r="U316" s="84">
        <f t="shared" si="49"/>
        <v>306</v>
      </c>
      <c r="V316" s="67">
        <f>IF(ISBLANK(X316), "", _xlfn.XLOOKUP(X316,'SNAP2 IDs'!C$3:C$15,'SNAP2 IDs'!B$3:B$15,""))</f>
        <v>13</v>
      </c>
      <c r="W316" s="67">
        <f>_xlfn.XLOOKUP($V316, 'SNAP2 IDs'!$B$3:$B$15,'SNAP2 IDs'!D$3:D$15, "Lookup err")</f>
        <v>1</v>
      </c>
      <c r="X316" s="67">
        <v>1</v>
      </c>
      <c r="Y316" s="67" t="str">
        <f>_xlfn.XLOOKUP($V316, 'SNAP2 IDs'!$B$3:$B$15,'SNAP2 IDs'!E$3:E$15, "Lookup err")</f>
        <v>00:00:4e:e4:ef:75</v>
      </c>
      <c r="Z316" s="67" t="str">
        <f>_xlfn.XLOOKUP($V316, 'SNAP2 IDs'!$B$3:$B$15,'SNAP2 IDs'!F$3:F$15, "Lookup err")</f>
        <v>snap01.sas.pvt</v>
      </c>
      <c r="AA316" s="67">
        <v>1</v>
      </c>
      <c r="AB316" s="67">
        <v>4</v>
      </c>
      <c r="AC316" s="67">
        <v>5</v>
      </c>
      <c r="AD316" s="67">
        <f t="shared" si="50"/>
        <v>38</v>
      </c>
      <c r="AE316" s="67">
        <f t="shared" si="51"/>
        <v>39</v>
      </c>
      <c r="AF316" s="67">
        <f t="shared" si="52"/>
        <v>19</v>
      </c>
      <c r="AG316" s="76"/>
    </row>
    <row r="317" spans="1:33" s="45" customFormat="1" ht="15.95" customHeight="1">
      <c r="A317" s="90"/>
      <c r="B317" s="87" t="s">
        <v>851</v>
      </c>
      <c r="C317" s="74" t="s">
        <v>789</v>
      </c>
      <c r="D317" s="74">
        <v>37.243406711199995</v>
      </c>
      <c r="E317" s="74">
        <v>-118.27879758820001</v>
      </c>
      <c r="F317" s="74">
        <v>1183.44</v>
      </c>
      <c r="G317" s="75">
        <v>254.57</v>
      </c>
      <c r="H317" s="75">
        <v>402.81</v>
      </c>
      <c r="I317" s="85" t="s">
        <v>72</v>
      </c>
      <c r="J317" s="86" t="s">
        <v>193</v>
      </c>
      <c r="K317" s="99"/>
      <c r="L317" s="99"/>
      <c r="M317" s="67"/>
      <c r="N317" s="67"/>
      <c r="O317" s="67">
        <v>3</v>
      </c>
      <c r="P317" s="67" t="str">
        <f>_xlfn.XLOOKUP(O317,'ARX IDs'!B$3:B$47,'ARX IDs'!C$3:C$47,"")</f>
        <v/>
      </c>
      <c r="Q317" s="67">
        <f t="shared" si="53"/>
        <v>3</v>
      </c>
      <c r="R317" s="67">
        <v>7</v>
      </c>
      <c r="S317" s="84">
        <f t="shared" si="44"/>
        <v>307</v>
      </c>
      <c r="T317" s="80">
        <v>8</v>
      </c>
      <c r="U317" s="84">
        <f t="shared" si="49"/>
        <v>308</v>
      </c>
      <c r="V317" s="67">
        <f>IF(ISBLANK(X317), "", _xlfn.XLOOKUP(X317,'SNAP2 IDs'!C$3:C$15,'SNAP2 IDs'!B$3:B$15,""))</f>
        <v>13</v>
      </c>
      <c r="W317" s="67">
        <f>_xlfn.XLOOKUP($V317, 'SNAP2 IDs'!$B$3:$B$15,'SNAP2 IDs'!D$3:D$15, "Lookup err")</f>
        <v>1</v>
      </c>
      <c r="X317" s="67">
        <v>1</v>
      </c>
      <c r="Y317" s="67" t="str">
        <f>_xlfn.XLOOKUP($V317, 'SNAP2 IDs'!$B$3:$B$15,'SNAP2 IDs'!E$3:E$15, "Lookup err")</f>
        <v>00:00:4e:e4:ef:75</v>
      </c>
      <c r="Z317" s="67" t="str">
        <f>_xlfn.XLOOKUP($V317, 'SNAP2 IDs'!$B$3:$B$15,'SNAP2 IDs'!F$3:F$15, "Lookup err")</f>
        <v>snap01.sas.pvt</v>
      </c>
      <c r="AA317" s="67">
        <v>1</v>
      </c>
      <c r="AB317" s="67">
        <v>6</v>
      </c>
      <c r="AC317" s="67">
        <v>7</v>
      </c>
      <c r="AD317" s="67">
        <f t="shared" si="50"/>
        <v>36</v>
      </c>
      <c r="AE317" s="67">
        <f t="shared" si="51"/>
        <v>37</v>
      </c>
      <c r="AF317" s="67">
        <f t="shared" si="52"/>
        <v>18</v>
      </c>
      <c r="AG317" s="76"/>
    </row>
    <row r="318" spans="1:33" s="45" customFormat="1" ht="15.95" customHeight="1">
      <c r="A318" s="90"/>
      <c r="B318" s="87" t="s">
        <v>852</v>
      </c>
      <c r="C318" s="74" t="s">
        <v>789</v>
      </c>
      <c r="D318" s="74">
        <v>37.243258059199995</v>
      </c>
      <c r="E318" s="74">
        <v>-118.2803485692</v>
      </c>
      <c r="F318" s="74">
        <v>1184.08</v>
      </c>
      <c r="G318" s="75">
        <v>116.95</v>
      </c>
      <c r="H318" s="75">
        <v>386.31</v>
      </c>
      <c r="I318" s="85" t="s">
        <v>72</v>
      </c>
      <c r="J318" s="86" t="s">
        <v>193</v>
      </c>
      <c r="K318" s="99"/>
      <c r="L318" s="99"/>
      <c r="M318" s="67"/>
      <c r="N318" s="67"/>
      <c r="O318" s="67">
        <v>3</v>
      </c>
      <c r="P318" s="67" t="str">
        <f>_xlfn.XLOOKUP(O318,'ARX IDs'!B$3:B$47,'ARX IDs'!C$3:C$47,"")</f>
        <v/>
      </c>
      <c r="Q318" s="67">
        <f t="shared" si="53"/>
        <v>3</v>
      </c>
      <c r="R318" s="67">
        <v>9</v>
      </c>
      <c r="S318" s="84">
        <f t="shared" si="44"/>
        <v>309</v>
      </c>
      <c r="T318" s="80">
        <v>10</v>
      </c>
      <c r="U318" s="84">
        <f t="shared" si="49"/>
        <v>310</v>
      </c>
      <c r="V318" s="67">
        <f>IF(ISBLANK(X318), "", _xlfn.XLOOKUP(X318,'SNAP2 IDs'!C$3:C$15,'SNAP2 IDs'!B$3:B$15,""))</f>
        <v>13</v>
      </c>
      <c r="W318" s="67">
        <f>_xlfn.XLOOKUP($V318, 'SNAP2 IDs'!$B$3:$B$15,'SNAP2 IDs'!D$3:D$15, "Lookup err")</f>
        <v>1</v>
      </c>
      <c r="X318" s="67">
        <v>1</v>
      </c>
      <c r="Y318" s="67" t="str">
        <f>_xlfn.XLOOKUP($V318, 'SNAP2 IDs'!$B$3:$B$15,'SNAP2 IDs'!E$3:E$15, "Lookup err")</f>
        <v>00:00:4e:e4:ef:75</v>
      </c>
      <c r="Z318" s="67" t="str">
        <f>_xlfn.XLOOKUP($V318, 'SNAP2 IDs'!$B$3:$B$15,'SNAP2 IDs'!F$3:F$15, "Lookup err")</f>
        <v>snap01.sas.pvt</v>
      </c>
      <c r="AA318" s="67">
        <v>1</v>
      </c>
      <c r="AB318" s="67">
        <v>8</v>
      </c>
      <c r="AC318" s="67">
        <v>9</v>
      </c>
      <c r="AD318" s="67">
        <f t="shared" si="50"/>
        <v>42</v>
      </c>
      <c r="AE318" s="67">
        <f t="shared" si="51"/>
        <v>43</v>
      </c>
      <c r="AF318" s="67">
        <f t="shared" si="52"/>
        <v>21</v>
      </c>
      <c r="AG318" s="76"/>
    </row>
    <row r="319" spans="1:33" s="45" customFormat="1" ht="15.95" customHeight="1">
      <c r="A319" s="90"/>
      <c r="B319" s="87" t="s">
        <v>853</v>
      </c>
      <c r="C319" s="74" t="s">
        <v>789</v>
      </c>
      <c r="D319" s="74">
        <v>37.237484124199995</v>
      </c>
      <c r="E319" s="74">
        <v>-118.2925046692</v>
      </c>
      <c r="F319" s="74">
        <v>1178.23</v>
      </c>
      <c r="G319" s="75">
        <v>-961.7</v>
      </c>
      <c r="H319" s="75">
        <v>-254.5</v>
      </c>
      <c r="I319" s="85" t="s">
        <v>72</v>
      </c>
      <c r="J319" s="86" t="s">
        <v>193</v>
      </c>
      <c r="K319" s="99"/>
      <c r="L319" s="99"/>
      <c r="M319" s="67"/>
      <c r="N319" s="67"/>
      <c r="O319" s="67">
        <v>14</v>
      </c>
      <c r="P319" s="67">
        <f>_xlfn.XLOOKUP(O319,'ARX IDs'!B$3:B$47,'ARX IDs'!C$3:C$47,"")</f>
        <v>4107</v>
      </c>
      <c r="Q319" s="67">
        <f t="shared" si="53"/>
        <v>14</v>
      </c>
      <c r="R319" s="67">
        <v>9</v>
      </c>
      <c r="S319" s="84">
        <f t="shared" si="44"/>
        <v>1409</v>
      </c>
      <c r="T319" s="80">
        <v>10</v>
      </c>
      <c r="U319" s="84">
        <f t="shared" si="49"/>
        <v>1410</v>
      </c>
      <c r="V319" s="67">
        <f>IF(ISBLANK(X319), "", _xlfn.XLOOKUP(X319,'SNAP2 IDs'!C$3:C$15,'SNAP2 IDs'!B$3:B$15,""))</f>
        <v>4</v>
      </c>
      <c r="W319" s="67">
        <f>_xlfn.XLOOKUP($V319, 'SNAP2 IDs'!$B$3:$B$15,'SNAP2 IDs'!D$3:D$15, "Lookup err")</f>
        <v>2</v>
      </c>
      <c r="X319" s="67">
        <v>11</v>
      </c>
      <c r="Y319" s="67" t="str">
        <f>_xlfn.XLOOKUP($V319, 'SNAP2 IDs'!$B$3:$B$15,'SNAP2 IDs'!E$3:E$15, "Lookup err")</f>
        <v>00:00:b3:fc:e4:6f</v>
      </c>
      <c r="Z319" s="67" t="str">
        <f>_xlfn.XLOOKUP($V319, 'SNAP2 IDs'!$B$3:$B$15,'SNAP2 IDs'!F$3:F$15, "Lookup err")</f>
        <v>snap11.sas.pvt</v>
      </c>
      <c r="AA319" s="67">
        <v>1</v>
      </c>
      <c r="AB319" s="67">
        <v>30</v>
      </c>
      <c r="AC319" s="67">
        <v>31</v>
      </c>
      <c r="AD319" s="67">
        <f t="shared" si="50"/>
        <v>60</v>
      </c>
      <c r="AE319" s="67">
        <f t="shared" si="51"/>
        <v>61</v>
      </c>
      <c r="AF319" s="67">
        <f t="shared" si="52"/>
        <v>350</v>
      </c>
      <c r="AG319" s="76"/>
    </row>
    <row r="320" spans="1:33" s="45" customFormat="1" ht="15.95" customHeight="1">
      <c r="A320" s="90"/>
      <c r="B320" s="87" t="s">
        <v>854</v>
      </c>
      <c r="C320" s="74" t="s">
        <v>789</v>
      </c>
      <c r="D320" s="74">
        <v>37.238483360199993</v>
      </c>
      <c r="E320" s="74">
        <v>-118.2929475692</v>
      </c>
      <c r="F320" s="74">
        <v>1178.46</v>
      </c>
      <c r="G320" s="75">
        <v>-1000.98</v>
      </c>
      <c r="H320" s="75">
        <v>-143.6</v>
      </c>
      <c r="I320" s="85" t="s">
        <v>72</v>
      </c>
      <c r="J320" s="86" t="s">
        <v>193</v>
      </c>
      <c r="K320" s="99"/>
      <c r="L320" s="99"/>
      <c r="M320" s="67"/>
      <c r="N320" s="67"/>
      <c r="O320" s="67">
        <v>10</v>
      </c>
      <c r="P320" s="67">
        <f>_xlfn.XLOOKUP(O320,'ARX IDs'!B$3:B$47,'ARX IDs'!C$3:C$47,"")</f>
        <v>4103</v>
      </c>
      <c r="Q320" s="67">
        <f t="shared" si="53"/>
        <v>10</v>
      </c>
      <c r="R320" s="67">
        <v>7</v>
      </c>
      <c r="S320" s="84">
        <f t="shared" ref="S320:S383" si="54">100 * $Q320 + R320</f>
        <v>1007</v>
      </c>
      <c r="T320" s="80">
        <v>8</v>
      </c>
      <c r="U320" s="84">
        <f t="shared" si="49"/>
        <v>1008</v>
      </c>
      <c r="V320" s="67">
        <f>IF(ISBLANK(X320), "", _xlfn.XLOOKUP(X320,'SNAP2 IDs'!C$3:C$15,'SNAP2 IDs'!B$3:B$15,""))</f>
        <v>5</v>
      </c>
      <c r="W320" s="67">
        <f>_xlfn.XLOOKUP($V320, 'SNAP2 IDs'!$B$3:$B$15,'SNAP2 IDs'!D$3:D$15, "Lookup err")</f>
        <v>1</v>
      </c>
      <c r="X320" s="67">
        <v>5</v>
      </c>
      <c r="Y320" s="67" t="str">
        <f>_xlfn.XLOOKUP($V320, 'SNAP2 IDs'!$B$3:$B$15,'SNAP2 IDs'!E$3:E$15, "Lookup err")</f>
        <v>00:00:18:2d:e4:75</v>
      </c>
      <c r="Z320" s="67" t="str">
        <f>_xlfn.XLOOKUP($V320, 'SNAP2 IDs'!$B$3:$B$15,'SNAP2 IDs'!F$3:F$15, "Lookup err")</f>
        <v>snap05.sas.pvt</v>
      </c>
      <c r="AA320" s="67">
        <v>1</v>
      </c>
      <c r="AB320" s="67">
        <v>20</v>
      </c>
      <c r="AC320" s="67">
        <v>21</v>
      </c>
      <c r="AD320" s="67">
        <f t="shared" si="50"/>
        <v>54</v>
      </c>
      <c r="AE320" s="67">
        <f t="shared" si="51"/>
        <v>55</v>
      </c>
      <c r="AF320" s="67">
        <f t="shared" si="52"/>
        <v>155</v>
      </c>
      <c r="AG320" s="76"/>
    </row>
    <row r="321" spans="1:33" s="45" customFormat="1" ht="15.95" customHeight="1">
      <c r="A321" s="90"/>
      <c r="B321" s="87" t="s">
        <v>855</v>
      </c>
      <c r="C321" s="74" t="s">
        <v>789</v>
      </c>
      <c r="D321" s="74">
        <v>37.238266584199991</v>
      </c>
      <c r="E321" s="74">
        <v>-118.2861207692</v>
      </c>
      <c r="F321" s="74">
        <v>1183.03</v>
      </c>
      <c r="G321" s="75">
        <v>-395.22</v>
      </c>
      <c r="H321" s="75">
        <v>-167.66</v>
      </c>
      <c r="I321" s="85" t="s">
        <v>72</v>
      </c>
      <c r="J321" s="86" t="s">
        <v>193</v>
      </c>
      <c r="K321" s="99"/>
      <c r="L321" s="99"/>
      <c r="M321" s="67"/>
      <c r="N321" s="67"/>
      <c r="O321" s="67">
        <v>7</v>
      </c>
      <c r="P321" s="67" t="str">
        <f>_xlfn.XLOOKUP(O321,'ARX IDs'!B$3:B$47,'ARX IDs'!C$3:C$47,"")</f>
        <v/>
      </c>
      <c r="Q321" s="67">
        <f t="shared" si="53"/>
        <v>7</v>
      </c>
      <c r="R321" s="67">
        <v>9</v>
      </c>
      <c r="S321" s="84">
        <f t="shared" si="54"/>
        <v>709</v>
      </c>
      <c r="T321" s="80">
        <v>10</v>
      </c>
      <c r="U321" s="84">
        <f t="shared" si="49"/>
        <v>710</v>
      </c>
      <c r="V321" s="67">
        <f>IF(ISBLANK(X321), "", _xlfn.XLOOKUP(X321,'SNAP2 IDs'!C$3:C$15,'SNAP2 IDs'!B$3:B$15,""))</f>
        <v>12</v>
      </c>
      <c r="W321" s="67">
        <f>_xlfn.XLOOKUP($V321, 'SNAP2 IDs'!$B$3:$B$15,'SNAP2 IDs'!D$3:D$15, "Lookup err")</f>
        <v>1</v>
      </c>
      <c r="X321" s="67">
        <v>2</v>
      </c>
      <c r="Y321" s="67" t="str">
        <f>_xlfn.XLOOKUP($V321, 'SNAP2 IDs'!$B$3:$B$15,'SNAP2 IDs'!E$3:E$15, "Lookup err")</f>
        <v>02:00:d4:5b:e4:75</v>
      </c>
      <c r="Z321" s="67" t="str">
        <f>_xlfn.XLOOKUP($V321, 'SNAP2 IDs'!$B$3:$B$15,'SNAP2 IDs'!F$3:F$15, "Lookup err")</f>
        <v>snap02.sas.pvt</v>
      </c>
      <c r="AA321" s="67">
        <v>1</v>
      </c>
      <c r="AB321" s="67">
        <v>10</v>
      </c>
      <c r="AC321" s="67">
        <v>11</v>
      </c>
      <c r="AD321" s="67">
        <f t="shared" ref="AD321:AD352" si="55">_xlfn.BITXOR(AB321,2) + 32*AA321</f>
        <v>40</v>
      </c>
      <c r="AE321" s="67">
        <f t="shared" ref="AE321:AE352" si="56">_xlfn.BITXOR(AC321,2) + 32*AA321</f>
        <v>41</v>
      </c>
      <c r="AF321" s="67">
        <f t="shared" ref="AF321:AF352" si="57">32*(X321-1) + (AD321/2)</f>
        <v>52</v>
      </c>
      <c r="AG321" s="76"/>
    </row>
    <row r="322" spans="1:33" s="45" customFormat="1" ht="15.95" customHeight="1">
      <c r="A322" s="90"/>
      <c r="B322" s="87" t="s">
        <v>856</v>
      </c>
      <c r="C322" s="74" t="s">
        <v>789</v>
      </c>
      <c r="D322" s="74">
        <v>37.237574445199996</v>
      </c>
      <c r="E322" s="74">
        <v>-118.28473273420001</v>
      </c>
      <c r="F322" s="74">
        <v>1182.6199999999999</v>
      </c>
      <c r="G322" s="75">
        <v>-272.06</v>
      </c>
      <c r="H322" s="75">
        <v>-244.48</v>
      </c>
      <c r="I322" s="85" t="s">
        <v>72</v>
      </c>
      <c r="J322" s="86" t="s">
        <v>193</v>
      </c>
      <c r="K322" s="99"/>
      <c r="L322" s="99"/>
      <c r="M322" s="67"/>
      <c r="N322" s="67"/>
      <c r="O322" s="67">
        <v>7</v>
      </c>
      <c r="P322" s="67" t="str">
        <f>_xlfn.XLOOKUP(O322,'ARX IDs'!B$3:B$47,'ARX IDs'!C$3:C$47,"")</f>
        <v/>
      </c>
      <c r="Q322" s="67">
        <f t="shared" si="53"/>
        <v>7</v>
      </c>
      <c r="R322" s="67">
        <v>11</v>
      </c>
      <c r="S322" s="84">
        <f t="shared" si="54"/>
        <v>711</v>
      </c>
      <c r="T322" s="80">
        <v>12</v>
      </c>
      <c r="U322" s="84">
        <f t="shared" si="49"/>
        <v>712</v>
      </c>
      <c r="V322" s="67">
        <f>IF(ISBLANK(X322), "", _xlfn.XLOOKUP(X322,'SNAP2 IDs'!C$3:C$15,'SNAP2 IDs'!B$3:B$15,""))</f>
        <v>12</v>
      </c>
      <c r="W322" s="67">
        <f>_xlfn.XLOOKUP($V322, 'SNAP2 IDs'!$B$3:$B$15,'SNAP2 IDs'!D$3:D$15, "Lookup err")</f>
        <v>1</v>
      </c>
      <c r="X322" s="67">
        <v>2</v>
      </c>
      <c r="Y322" s="67" t="str">
        <f>_xlfn.XLOOKUP($V322, 'SNAP2 IDs'!$B$3:$B$15,'SNAP2 IDs'!E$3:E$15, "Lookup err")</f>
        <v>02:00:d4:5b:e4:75</v>
      </c>
      <c r="Z322" s="67" t="str">
        <f>_xlfn.XLOOKUP($V322, 'SNAP2 IDs'!$B$3:$B$15,'SNAP2 IDs'!F$3:F$15, "Lookup err")</f>
        <v>snap02.sas.pvt</v>
      </c>
      <c r="AA322" s="67">
        <v>1</v>
      </c>
      <c r="AB322" s="67">
        <v>12</v>
      </c>
      <c r="AC322" s="67">
        <v>13</v>
      </c>
      <c r="AD322" s="67">
        <f t="shared" si="55"/>
        <v>46</v>
      </c>
      <c r="AE322" s="67">
        <f t="shared" si="56"/>
        <v>47</v>
      </c>
      <c r="AF322" s="67">
        <f t="shared" si="57"/>
        <v>55</v>
      </c>
      <c r="AG322" s="76"/>
    </row>
    <row r="323" spans="1:33" s="45" customFormat="1" ht="15.95" customHeight="1">
      <c r="A323" s="90"/>
      <c r="B323" s="87" t="s">
        <v>857</v>
      </c>
      <c r="C323" s="74" t="s">
        <v>789</v>
      </c>
      <c r="D323" s="74">
        <v>37.243840335199991</v>
      </c>
      <c r="E323" s="74">
        <v>-118.29512690120001</v>
      </c>
      <c r="F323" s="74"/>
      <c r="G323" s="75">
        <v>-1194.28</v>
      </c>
      <c r="H323" s="75">
        <v>450.93</v>
      </c>
      <c r="I323" s="85" t="s">
        <v>72</v>
      </c>
      <c r="J323" s="86" t="s">
        <v>193</v>
      </c>
      <c r="K323" s="99"/>
      <c r="L323" s="99"/>
      <c r="M323" s="67"/>
      <c r="N323" s="67"/>
      <c r="O323" s="67">
        <v>11</v>
      </c>
      <c r="P323" s="67">
        <f>_xlfn.XLOOKUP(O323,'ARX IDs'!B$3:B$47,'ARX IDs'!C$3:C$47,"")</f>
        <v>4109</v>
      </c>
      <c r="Q323" s="67">
        <f t="shared" si="53"/>
        <v>11</v>
      </c>
      <c r="R323" s="67">
        <v>9</v>
      </c>
      <c r="S323" s="84">
        <f t="shared" si="54"/>
        <v>1109</v>
      </c>
      <c r="T323" s="80">
        <v>10</v>
      </c>
      <c r="U323" s="84">
        <f t="shared" si="49"/>
        <v>1110</v>
      </c>
      <c r="V323" s="67">
        <f>IF(ISBLANK(X323), "", _xlfn.XLOOKUP(X323,'SNAP2 IDs'!C$3:C$15,'SNAP2 IDs'!B$3:B$15,""))</f>
        <v>6</v>
      </c>
      <c r="W323" s="67">
        <f>_xlfn.XLOOKUP($V323, 'SNAP2 IDs'!$B$3:$B$15,'SNAP2 IDs'!D$3:D$15, "Lookup err")</f>
        <v>1</v>
      </c>
      <c r="X323" s="67">
        <v>6</v>
      </c>
      <c r="Y323" s="67" t="str">
        <f>_xlfn.XLOOKUP($V323, 'SNAP2 IDs'!$B$3:$B$15,'SNAP2 IDs'!E$3:E$15, "Lookup err")</f>
        <v>02:00:c2:4f:e4:75</v>
      </c>
      <c r="Z323" s="67" t="str">
        <f>_xlfn.XLOOKUP($V323, 'SNAP2 IDs'!$B$3:$B$15,'SNAP2 IDs'!F$3:F$15, "Lookup err")</f>
        <v>snap06.sas.pvt</v>
      </c>
      <c r="AA323" s="67">
        <v>1</v>
      </c>
      <c r="AB323" s="67">
        <v>30</v>
      </c>
      <c r="AC323" s="67">
        <v>31</v>
      </c>
      <c r="AD323" s="67">
        <f t="shared" si="55"/>
        <v>60</v>
      </c>
      <c r="AE323" s="67">
        <f t="shared" si="56"/>
        <v>61</v>
      </c>
      <c r="AF323" s="67">
        <f t="shared" si="57"/>
        <v>190</v>
      </c>
      <c r="AG323" s="76"/>
    </row>
    <row r="324" spans="1:33" s="45" customFormat="1" ht="15.95" customHeight="1">
      <c r="A324" s="90"/>
      <c r="B324" s="87" t="s">
        <v>858</v>
      </c>
      <c r="C324" s="74" t="s">
        <v>789</v>
      </c>
      <c r="D324" s="74">
        <v>37.243811476199994</v>
      </c>
      <c r="E324" s="74">
        <v>-118.2923430692</v>
      </c>
      <c r="F324" s="74"/>
      <c r="G324" s="75">
        <v>-947.28</v>
      </c>
      <c r="H324" s="75">
        <v>447.73</v>
      </c>
      <c r="I324" s="85" t="s">
        <v>72</v>
      </c>
      <c r="J324" s="86" t="s">
        <v>193</v>
      </c>
      <c r="K324" s="99"/>
      <c r="L324" s="99"/>
      <c r="M324" s="67"/>
      <c r="N324" s="67"/>
      <c r="O324" s="67">
        <v>7</v>
      </c>
      <c r="P324" s="67" t="str">
        <f>_xlfn.XLOOKUP(O324,'ARX IDs'!B$3:B$47,'ARX IDs'!C$3:C$47,"")</f>
        <v/>
      </c>
      <c r="Q324" s="67">
        <f t="shared" si="53"/>
        <v>7</v>
      </c>
      <c r="R324" s="67">
        <v>13</v>
      </c>
      <c r="S324" s="84">
        <f t="shared" si="54"/>
        <v>713</v>
      </c>
      <c r="T324" s="80">
        <v>14</v>
      </c>
      <c r="U324" s="84">
        <f t="shared" si="49"/>
        <v>714</v>
      </c>
      <c r="V324" s="67">
        <f>IF(ISBLANK(X324), "", _xlfn.XLOOKUP(X324,'SNAP2 IDs'!C$3:C$15,'SNAP2 IDs'!B$3:B$15,""))</f>
        <v>12</v>
      </c>
      <c r="W324" s="67">
        <f>_xlfn.XLOOKUP($V324, 'SNAP2 IDs'!$B$3:$B$15,'SNAP2 IDs'!D$3:D$15, "Lookup err")</f>
        <v>1</v>
      </c>
      <c r="X324" s="67">
        <v>2</v>
      </c>
      <c r="Y324" s="67" t="str">
        <f>_xlfn.XLOOKUP($V324, 'SNAP2 IDs'!$B$3:$B$15,'SNAP2 IDs'!E$3:E$15, "Lookup err")</f>
        <v>02:00:d4:5b:e4:75</v>
      </c>
      <c r="Z324" s="67" t="str">
        <f>_xlfn.XLOOKUP($V324, 'SNAP2 IDs'!$B$3:$B$15,'SNAP2 IDs'!F$3:F$15, "Lookup err")</f>
        <v>snap02.sas.pvt</v>
      </c>
      <c r="AA324" s="67">
        <v>1</v>
      </c>
      <c r="AB324" s="67">
        <v>14</v>
      </c>
      <c r="AC324" s="67">
        <v>15</v>
      </c>
      <c r="AD324" s="67">
        <f t="shared" si="55"/>
        <v>44</v>
      </c>
      <c r="AE324" s="67">
        <f t="shared" si="56"/>
        <v>45</v>
      </c>
      <c r="AF324" s="67">
        <f t="shared" si="57"/>
        <v>54</v>
      </c>
      <c r="AG324" s="76"/>
    </row>
    <row r="325" spans="1:33" s="45" customFormat="1" ht="15.95" customHeight="1">
      <c r="A325" s="90"/>
      <c r="B325" s="87" t="s">
        <v>859</v>
      </c>
      <c r="C325" s="74" t="s">
        <v>789</v>
      </c>
      <c r="D325" s="74">
        <v>37.246270623518498</v>
      </c>
      <c r="E325" s="74">
        <v>-118.28757719494401</v>
      </c>
      <c r="F325" s="74">
        <v>1185.0999999999999</v>
      </c>
      <c r="G325" s="75">
        <v>-524.4</v>
      </c>
      <c r="H325" s="75">
        <v>720.65</v>
      </c>
      <c r="I325" s="85" t="s">
        <v>72</v>
      </c>
      <c r="J325" s="86" t="s">
        <v>193</v>
      </c>
      <c r="K325" s="99"/>
      <c r="L325" s="99"/>
      <c r="M325" s="67"/>
      <c r="N325" s="67"/>
      <c r="O325" s="67">
        <v>3</v>
      </c>
      <c r="P325" s="67" t="str">
        <f>_xlfn.XLOOKUP(O325,'ARX IDs'!B$3:B$47,'ARX IDs'!C$3:C$47,"")</f>
        <v/>
      </c>
      <c r="Q325" s="67">
        <f t="shared" ref="Q325:Q356" si="58">O325</f>
        <v>3</v>
      </c>
      <c r="R325" s="67">
        <v>11</v>
      </c>
      <c r="S325" s="84">
        <f t="shared" si="54"/>
        <v>311</v>
      </c>
      <c r="T325" s="80">
        <v>12</v>
      </c>
      <c r="U325" s="84">
        <f t="shared" ref="U325:U388" si="59">100 * $Q325 + T325</f>
        <v>312</v>
      </c>
      <c r="V325" s="67">
        <f>IF(ISBLANK(X325), "", _xlfn.XLOOKUP(X325,'SNAP2 IDs'!C$3:C$15,'SNAP2 IDs'!B$3:B$15,""))</f>
        <v>13</v>
      </c>
      <c r="W325" s="67">
        <f>_xlfn.XLOOKUP($V325, 'SNAP2 IDs'!$B$3:$B$15,'SNAP2 IDs'!D$3:D$15, "Lookup err")</f>
        <v>1</v>
      </c>
      <c r="X325" s="67">
        <v>1</v>
      </c>
      <c r="Y325" s="67" t="str">
        <f>_xlfn.XLOOKUP($V325, 'SNAP2 IDs'!$B$3:$B$15,'SNAP2 IDs'!E$3:E$15, "Lookup err")</f>
        <v>00:00:4e:e4:ef:75</v>
      </c>
      <c r="Z325" s="67" t="str">
        <f>_xlfn.XLOOKUP($V325, 'SNAP2 IDs'!$B$3:$B$15,'SNAP2 IDs'!F$3:F$15, "Lookup err")</f>
        <v>snap01.sas.pvt</v>
      </c>
      <c r="AA325" s="67">
        <v>1</v>
      </c>
      <c r="AB325" s="67">
        <v>10</v>
      </c>
      <c r="AC325" s="67">
        <v>11</v>
      </c>
      <c r="AD325" s="67">
        <f t="shared" si="55"/>
        <v>40</v>
      </c>
      <c r="AE325" s="67">
        <f t="shared" si="56"/>
        <v>41</v>
      </c>
      <c r="AF325" s="67">
        <f t="shared" si="57"/>
        <v>20</v>
      </c>
      <c r="AG325" s="76"/>
    </row>
    <row r="326" spans="1:33" s="45" customFormat="1" ht="15.95" customHeight="1">
      <c r="A326" s="90"/>
      <c r="B326" s="87" t="s">
        <v>860</v>
      </c>
      <c r="C326" s="74" t="s">
        <v>789</v>
      </c>
      <c r="D326" s="74">
        <v>37.248749519199997</v>
      </c>
      <c r="E326" s="74">
        <v>-118.2894811692</v>
      </c>
      <c r="F326" s="74">
        <v>1185.01</v>
      </c>
      <c r="G326" s="75">
        <v>-693.31</v>
      </c>
      <c r="H326" s="75">
        <v>995.77</v>
      </c>
      <c r="I326" s="85" t="s">
        <v>72</v>
      </c>
      <c r="J326" s="86" t="s">
        <v>193</v>
      </c>
      <c r="K326" s="99"/>
      <c r="L326" s="99"/>
      <c r="M326" s="67"/>
      <c r="N326" s="67"/>
      <c r="O326" s="67">
        <v>12</v>
      </c>
      <c r="P326" s="67">
        <f>_xlfn.XLOOKUP(O326,'ARX IDs'!B$3:B$47,'ARX IDs'!C$3:C$47,"")</f>
        <v>4110</v>
      </c>
      <c r="Q326" s="67">
        <f t="shared" si="58"/>
        <v>12</v>
      </c>
      <c r="R326" s="67">
        <v>1</v>
      </c>
      <c r="S326" s="84">
        <f t="shared" si="54"/>
        <v>1201</v>
      </c>
      <c r="T326" s="80">
        <v>2</v>
      </c>
      <c r="U326" s="84">
        <f t="shared" si="59"/>
        <v>1202</v>
      </c>
      <c r="V326" s="67">
        <f>IF(ISBLANK(X326), "", _xlfn.XLOOKUP(X326,'SNAP2 IDs'!C$3:C$15,'SNAP2 IDs'!B$3:B$15,""))</f>
        <v>3</v>
      </c>
      <c r="W326" s="67">
        <f>_xlfn.XLOOKUP($V326, 'SNAP2 IDs'!$B$3:$B$15,'SNAP2 IDs'!D$3:D$15, "Lookup err")</f>
        <v>2</v>
      </c>
      <c r="X326" s="67">
        <v>8</v>
      </c>
      <c r="Y326" s="67" t="str">
        <f>_xlfn.XLOOKUP($V326, 'SNAP2 IDs'!$B$3:$B$15,'SNAP2 IDs'!E$3:E$15, "Lookup err")</f>
        <v>00:00:b3:f2:e4:75</v>
      </c>
      <c r="Z326" s="67" t="str">
        <f>_xlfn.XLOOKUP($V326, 'SNAP2 IDs'!$B$3:$B$15,'SNAP2 IDs'!F$3:F$15, "Lookup err")</f>
        <v>snap08.sas.pvt</v>
      </c>
      <c r="AA326" s="67">
        <v>1</v>
      </c>
      <c r="AB326" s="67">
        <v>20</v>
      </c>
      <c r="AC326" s="67">
        <v>21</v>
      </c>
      <c r="AD326" s="67">
        <f t="shared" si="55"/>
        <v>54</v>
      </c>
      <c r="AE326" s="67">
        <f t="shared" si="56"/>
        <v>55</v>
      </c>
      <c r="AF326" s="67">
        <f t="shared" si="57"/>
        <v>251</v>
      </c>
      <c r="AG326" s="76"/>
    </row>
    <row r="327" spans="1:33" s="45" customFormat="1" ht="15.95" customHeight="1">
      <c r="A327" s="90"/>
      <c r="B327" s="87" t="s">
        <v>861</v>
      </c>
      <c r="C327" s="74" t="s">
        <v>789</v>
      </c>
      <c r="D327" s="74">
        <v>37.241611864199996</v>
      </c>
      <c r="E327" s="74">
        <v>-118.27931606920001</v>
      </c>
      <c r="F327" s="74">
        <v>1183.3399999999999</v>
      </c>
      <c r="G327" s="75">
        <v>208.57</v>
      </c>
      <c r="H327" s="75">
        <v>203.61</v>
      </c>
      <c r="I327" s="85" t="s">
        <v>72</v>
      </c>
      <c r="J327" s="86" t="s">
        <v>193</v>
      </c>
      <c r="K327" s="99"/>
      <c r="L327" s="99"/>
      <c r="M327" s="67"/>
      <c r="N327" s="67"/>
      <c r="O327" s="67">
        <v>9</v>
      </c>
      <c r="P327" s="67">
        <f>_xlfn.XLOOKUP(O327,'ARX IDs'!B$3:B$47,'ARX IDs'!C$3:C$47,"")</f>
        <v>4108</v>
      </c>
      <c r="Q327" s="67">
        <f t="shared" si="58"/>
        <v>9</v>
      </c>
      <c r="R327" s="67">
        <v>7</v>
      </c>
      <c r="S327" s="84">
        <f t="shared" si="54"/>
        <v>907</v>
      </c>
      <c r="T327" s="80">
        <v>8</v>
      </c>
      <c r="U327" s="84">
        <f t="shared" si="59"/>
        <v>908</v>
      </c>
      <c r="V327" s="67">
        <f>IF(ISBLANK(X327), "", _xlfn.XLOOKUP(X327,'SNAP2 IDs'!C$3:C$15,'SNAP2 IDs'!B$3:B$15,""))</f>
        <v>10</v>
      </c>
      <c r="W327" s="67">
        <f>_xlfn.XLOOKUP($V327, 'SNAP2 IDs'!$B$3:$B$15,'SNAP2 IDs'!D$3:D$15, "Lookup err")</f>
        <v>1</v>
      </c>
      <c r="X327" s="67">
        <v>3</v>
      </c>
      <c r="Y327" s="67" t="str">
        <f>_xlfn.XLOOKUP($V327, 'SNAP2 IDs'!$B$3:$B$15,'SNAP2 IDs'!E$3:E$15, "Lookup err")</f>
        <v>02:00:a6:4e:e4:6f</v>
      </c>
      <c r="Z327" s="67" t="str">
        <f>_xlfn.XLOOKUP($V327, 'SNAP2 IDs'!$B$3:$B$15,'SNAP2 IDs'!F$3:F$15, "Lookup err")</f>
        <v>snap03.sas.pvt</v>
      </c>
      <c r="AA327" s="67">
        <v>1</v>
      </c>
      <c r="AB327" s="67">
        <v>28</v>
      </c>
      <c r="AC327" s="67">
        <v>29</v>
      </c>
      <c r="AD327" s="67">
        <f t="shared" si="55"/>
        <v>62</v>
      </c>
      <c r="AE327" s="67">
        <f t="shared" si="56"/>
        <v>63</v>
      </c>
      <c r="AF327" s="67">
        <f t="shared" si="57"/>
        <v>95</v>
      </c>
      <c r="AG327" s="76"/>
    </row>
    <row r="328" spans="1:33" s="45" customFormat="1" ht="15.95" customHeight="1">
      <c r="A328" s="90"/>
      <c r="B328" s="87" t="s">
        <v>862</v>
      </c>
      <c r="C328" s="74" t="s">
        <v>789</v>
      </c>
      <c r="D328" s="74">
        <v>37.239947379199997</v>
      </c>
      <c r="E328" s="74">
        <v>-118.2786074342</v>
      </c>
      <c r="F328" s="74">
        <v>1182.97</v>
      </c>
      <c r="G328" s="75">
        <v>271.45</v>
      </c>
      <c r="H328" s="75">
        <v>18.88</v>
      </c>
      <c r="I328" s="85" t="s">
        <v>72</v>
      </c>
      <c r="J328" s="86" t="s">
        <v>193</v>
      </c>
      <c r="K328" s="99"/>
      <c r="L328" s="99"/>
      <c r="M328" s="67"/>
      <c r="N328" s="67"/>
      <c r="O328" s="67">
        <v>9</v>
      </c>
      <c r="P328" s="67">
        <f>_xlfn.XLOOKUP(O328,'ARX IDs'!B$3:B$47,'ARX IDs'!C$3:C$47,"")</f>
        <v>4108</v>
      </c>
      <c r="Q328" s="67">
        <f t="shared" si="58"/>
        <v>9</v>
      </c>
      <c r="R328" s="67">
        <v>13</v>
      </c>
      <c r="S328" s="84">
        <f t="shared" si="54"/>
        <v>913</v>
      </c>
      <c r="T328" s="80">
        <v>14</v>
      </c>
      <c r="U328" s="84">
        <f t="shared" si="59"/>
        <v>914</v>
      </c>
      <c r="V328" s="67">
        <f>IF(ISBLANK(X328), "", _xlfn.XLOOKUP(X328,'SNAP2 IDs'!C$3:C$15,'SNAP2 IDs'!B$3:B$15,""))</f>
        <v>7</v>
      </c>
      <c r="W328" s="67">
        <f>_xlfn.XLOOKUP($V328, 'SNAP2 IDs'!$B$3:$B$15,'SNAP2 IDs'!D$3:D$15, "Lookup err")</f>
        <v>1</v>
      </c>
      <c r="X328" s="67">
        <v>4</v>
      </c>
      <c r="Y328" s="67" t="str">
        <f>_xlfn.XLOOKUP($V328, 'SNAP2 IDs'!$B$3:$B$15,'SNAP2 IDs'!E$3:E$15, "Lookup err")</f>
        <v>00:00:08:4b:e4:6f</v>
      </c>
      <c r="Z328" s="67" t="str">
        <f>_xlfn.XLOOKUP($V328, 'SNAP2 IDs'!$B$3:$B$15,'SNAP2 IDs'!F$3:F$15, "Lookup err")</f>
        <v>snap04.sas.pvt</v>
      </c>
      <c r="AA328" s="67">
        <v>1</v>
      </c>
      <c r="AB328" s="67">
        <v>22</v>
      </c>
      <c r="AC328" s="67">
        <v>23</v>
      </c>
      <c r="AD328" s="67">
        <f t="shared" si="55"/>
        <v>52</v>
      </c>
      <c r="AE328" s="67">
        <f t="shared" si="56"/>
        <v>53</v>
      </c>
      <c r="AF328" s="67">
        <f t="shared" si="57"/>
        <v>122</v>
      </c>
      <c r="AG328" s="76"/>
    </row>
    <row r="329" spans="1:33" s="45" customFormat="1" ht="15.95" customHeight="1">
      <c r="A329" s="90"/>
      <c r="B329" s="87" t="s">
        <v>863</v>
      </c>
      <c r="C329" s="74" t="s">
        <v>789</v>
      </c>
      <c r="D329" s="74">
        <v>37.248110954199994</v>
      </c>
      <c r="E329" s="74">
        <v>-118.2769858692</v>
      </c>
      <c r="F329" s="74">
        <v>1185.0999999999999</v>
      </c>
      <c r="G329" s="75">
        <v>415.29</v>
      </c>
      <c r="H329" s="75">
        <v>924.9</v>
      </c>
      <c r="I329" s="85" t="s">
        <v>72</v>
      </c>
      <c r="J329" s="86" t="s">
        <v>193</v>
      </c>
      <c r="K329" s="99"/>
      <c r="L329" s="99"/>
      <c r="M329" s="67"/>
      <c r="N329" s="67"/>
      <c r="O329" s="67">
        <v>10</v>
      </c>
      <c r="P329" s="67">
        <f>_xlfn.XLOOKUP(O329,'ARX IDs'!B$3:B$47,'ARX IDs'!C$3:C$47,"")</f>
        <v>4103</v>
      </c>
      <c r="Q329" s="67">
        <f t="shared" si="58"/>
        <v>10</v>
      </c>
      <c r="R329" s="67">
        <v>9</v>
      </c>
      <c r="S329" s="84">
        <f t="shared" si="54"/>
        <v>1009</v>
      </c>
      <c r="T329" s="80">
        <v>10</v>
      </c>
      <c r="U329" s="84">
        <f t="shared" si="59"/>
        <v>1010</v>
      </c>
      <c r="V329" s="67">
        <f>IF(ISBLANK(X329), "", _xlfn.XLOOKUP(X329,'SNAP2 IDs'!C$3:C$15,'SNAP2 IDs'!B$3:B$15,""))</f>
        <v>5</v>
      </c>
      <c r="W329" s="67">
        <f>_xlfn.XLOOKUP($V329, 'SNAP2 IDs'!$B$3:$B$15,'SNAP2 IDs'!D$3:D$15, "Lookup err")</f>
        <v>1</v>
      </c>
      <c r="X329" s="67">
        <v>5</v>
      </c>
      <c r="Y329" s="67" t="str">
        <f>_xlfn.XLOOKUP($V329, 'SNAP2 IDs'!$B$3:$B$15,'SNAP2 IDs'!E$3:E$15, "Lookup err")</f>
        <v>00:00:18:2d:e4:75</v>
      </c>
      <c r="Z329" s="67" t="str">
        <f>_xlfn.XLOOKUP($V329, 'SNAP2 IDs'!$B$3:$B$15,'SNAP2 IDs'!F$3:F$15, "Lookup err")</f>
        <v>snap05.sas.pvt</v>
      </c>
      <c r="AA329" s="67">
        <v>1</v>
      </c>
      <c r="AB329" s="67">
        <v>22</v>
      </c>
      <c r="AC329" s="67">
        <v>23</v>
      </c>
      <c r="AD329" s="67">
        <f t="shared" si="55"/>
        <v>52</v>
      </c>
      <c r="AE329" s="67">
        <f t="shared" si="56"/>
        <v>53</v>
      </c>
      <c r="AF329" s="67">
        <f t="shared" si="57"/>
        <v>154</v>
      </c>
      <c r="AG329" s="76"/>
    </row>
    <row r="330" spans="1:33" s="45" customFormat="1" ht="15.95" customHeight="1">
      <c r="A330" s="90"/>
      <c r="B330" s="87" t="s">
        <v>864</v>
      </c>
      <c r="C330" s="74" t="s">
        <v>789</v>
      </c>
      <c r="D330" s="74">
        <v>37.246363483199993</v>
      </c>
      <c r="E330" s="74">
        <v>-118.27834976920001</v>
      </c>
      <c r="F330" s="74">
        <v>1184.46</v>
      </c>
      <c r="G330" s="75">
        <v>294.29000000000002</v>
      </c>
      <c r="H330" s="75">
        <v>730.96</v>
      </c>
      <c r="I330" s="85" t="s">
        <v>72</v>
      </c>
      <c r="J330" s="86" t="s">
        <v>193</v>
      </c>
      <c r="K330" s="99"/>
      <c r="L330" s="99"/>
      <c r="M330" s="67"/>
      <c r="N330" s="67"/>
      <c r="O330" s="67">
        <v>12</v>
      </c>
      <c r="P330" s="67">
        <f>_xlfn.XLOOKUP(O330,'ARX IDs'!B$3:B$47,'ARX IDs'!C$3:C$47,"")</f>
        <v>4110</v>
      </c>
      <c r="Q330" s="67">
        <f t="shared" si="58"/>
        <v>12</v>
      </c>
      <c r="R330" s="67">
        <v>3</v>
      </c>
      <c r="S330" s="84">
        <f t="shared" si="54"/>
        <v>1203</v>
      </c>
      <c r="T330" s="80">
        <v>4</v>
      </c>
      <c r="U330" s="84">
        <f t="shared" si="59"/>
        <v>1204</v>
      </c>
      <c r="V330" s="67">
        <f>IF(ISBLANK(X330), "", _xlfn.XLOOKUP(X330,'SNAP2 IDs'!C$3:C$15,'SNAP2 IDs'!B$3:B$15,""))</f>
        <v>3</v>
      </c>
      <c r="W330" s="67">
        <f>_xlfn.XLOOKUP($V330, 'SNAP2 IDs'!$B$3:$B$15,'SNAP2 IDs'!D$3:D$15, "Lookup err")</f>
        <v>2</v>
      </c>
      <c r="X330" s="67">
        <v>8</v>
      </c>
      <c r="Y330" s="67" t="str">
        <f>_xlfn.XLOOKUP($V330, 'SNAP2 IDs'!$B$3:$B$15,'SNAP2 IDs'!E$3:E$15, "Lookup err")</f>
        <v>00:00:b3:f2:e4:75</v>
      </c>
      <c r="Z330" s="67" t="str">
        <f>_xlfn.XLOOKUP($V330, 'SNAP2 IDs'!$B$3:$B$15,'SNAP2 IDs'!F$3:F$15, "Lookup err")</f>
        <v>snap08.sas.pvt</v>
      </c>
      <c r="AA330" s="67">
        <v>1</v>
      </c>
      <c r="AB330" s="67">
        <v>22</v>
      </c>
      <c r="AC330" s="67">
        <v>23</v>
      </c>
      <c r="AD330" s="67">
        <f t="shared" si="55"/>
        <v>52</v>
      </c>
      <c r="AE330" s="67">
        <f t="shared" si="56"/>
        <v>53</v>
      </c>
      <c r="AF330" s="67">
        <f t="shared" si="57"/>
        <v>250</v>
      </c>
      <c r="AG330" s="76"/>
    </row>
    <row r="331" spans="1:33" s="45" customFormat="1" ht="15.95" customHeight="1">
      <c r="A331" s="90"/>
      <c r="B331" s="87" t="s">
        <v>865</v>
      </c>
      <c r="C331" s="74" t="s">
        <v>789</v>
      </c>
      <c r="D331" s="74">
        <v>37.247566769199992</v>
      </c>
      <c r="E331" s="74">
        <v>-118.2864927512</v>
      </c>
      <c r="F331" s="74">
        <v>1185.05</v>
      </c>
      <c r="G331" s="75">
        <v>-428.18</v>
      </c>
      <c r="H331" s="75">
        <v>864.5</v>
      </c>
      <c r="I331" s="85" t="s">
        <v>72</v>
      </c>
      <c r="J331" s="86" t="s">
        <v>193</v>
      </c>
      <c r="K331" s="99"/>
      <c r="L331" s="99"/>
      <c r="M331" s="67"/>
      <c r="N331" s="67"/>
      <c r="O331" s="67">
        <v>3</v>
      </c>
      <c r="P331" s="67" t="str">
        <f>_xlfn.XLOOKUP(O331,'ARX IDs'!B$3:B$47,'ARX IDs'!C$3:C$47,"")</f>
        <v/>
      </c>
      <c r="Q331" s="67">
        <f t="shared" si="58"/>
        <v>3</v>
      </c>
      <c r="R331" s="67">
        <v>13</v>
      </c>
      <c r="S331" s="84">
        <f t="shared" si="54"/>
        <v>313</v>
      </c>
      <c r="T331" s="80">
        <v>14</v>
      </c>
      <c r="U331" s="84">
        <f t="shared" si="59"/>
        <v>314</v>
      </c>
      <c r="V331" s="67">
        <f>IF(ISBLANK(X331), "", _xlfn.XLOOKUP(X331,'SNAP2 IDs'!C$3:C$15,'SNAP2 IDs'!B$3:B$15,""))</f>
        <v>13</v>
      </c>
      <c r="W331" s="67">
        <f>_xlfn.XLOOKUP($V331, 'SNAP2 IDs'!$B$3:$B$15,'SNAP2 IDs'!D$3:D$15, "Lookup err")</f>
        <v>1</v>
      </c>
      <c r="X331" s="67">
        <v>1</v>
      </c>
      <c r="Y331" s="67" t="str">
        <f>_xlfn.XLOOKUP($V331, 'SNAP2 IDs'!$B$3:$B$15,'SNAP2 IDs'!E$3:E$15, "Lookup err")</f>
        <v>00:00:4e:e4:ef:75</v>
      </c>
      <c r="Z331" s="67" t="str">
        <f>_xlfn.XLOOKUP($V331, 'SNAP2 IDs'!$B$3:$B$15,'SNAP2 IDs'!F$3:F$15, "Lookup err")</f>
        <v>snap01.sas.pvt</v>
      </c>
      <c r="AA331" s="67">
        <v>1</v>
      </c>
      <c r="AB331" s="67">
        <v>12</v>
      </c>
      <c r="AC331" s="67">
        <v>13</v>
      </c>
      <c r="AD331" s="67">
        <f t="shared" si="55"/>
        <v>46</v>
      </c>
      <c r="AE331" s="67">
        <f t="shared" si="56"/>
        <v>47</v>
      </c>
      <c r="AF331" s="67">
        <f t="shared" si="57"/>
        <v>23</v>
      </c>
      <c r="AG331" s="76"/>
    </row>
    <row r="332" spans="1:33" s="45" customFormat="1" ht="15.95" customHeight="1">
      <c r="A332" s="90"/>
      <c r="B332" s="87" t="s">
        <v>866</v>
      </c>
      <c r="C332" s="74" t="s">
        <v>789</v>
      </c>
      <c r="D332" s="74">
        <v>37.249232871199993</v>
      </c>
      <c r="E332" s="74">
        <v>-118.28676680220001</v>
      </c>
      <c r="F332" s="74">
        <v>1185.47</v>
      </c>
      <c r="G332" s="75">
        <v>-452.48</v>
      </c>
      <c r="H332" s="75">
        <v>1049.4100000000001</v>
      </c>
      <c r="I332" s="85" t="s">
        <v>72</v>
      </c>
      <c r="J332" s="86" t="s">
        <v>193</v>
      </c>
      <c r="K332" s="99"/>
      <c r="L332" s="99"/>
      <c r="M332" s="67"/>
      <c r="N332" s="67"/>
      <c r="O332" s="67">
        <v>10</v>
      </c>
      <c r="P332" s="67">
        <f>_xlfn.XLOOKUP(O332,'ARX IDs'!B$3:B$47,'ARX IDs'!C$3:C$47,"")</f>
        <v>4103</v>
      </c>
      <c r="Q332" s="67">
        <f t="shared" si="58"/>
        <v>10</v>
      </c>
      <c r="R332" s="67">
        <v>11</v>
      </c>
      <c r="S332" s="84">
        <f t="shared" si="54"/>
        <v>1011</v>
      </c>
      <c r="T332" s="80">
        <v>12</v>
      </c>
      <c r="U332" s="84">
        <f t="shared" si="59"/>
        <v>1012</v>
      </c>
      <c r="V332" s="67">
        <f>IF(ISBLANK(X332), "", _xlfn.XLOOKUP(X332,'SNAP2 IDs'!C$3:C$15,'SNAP2 IDs'!B$3:B$15,""))</f>
        <v>5</v>
      </c>
      <c r="W332" s="67">
        <f>_xlfn.XLOOKUP($V332, 'SNAP2 IDs'!$B$3:$B$15,'SNAP2 IDs'!D$3:D$15, "Lookup err")</f>
        <v>1</v>
      </c>
      <c r="X332" s="67">
        <v>5</v>
      </c>
      <c r="Y332" s="67" t="str">
        <f>_xlfn.XLOOKUP($V332, 'SNAP2 IDs'!$B$3:$B$15,'SNAP2 IDs'!E$3:E$15, "Lookup err")</f>
        <v>00:00:18:2d:e4:75</v>
      </c>
      <c r="Z332" s="67" t="str">
        <f>_xlfn.XLOOKUP($V332, 'SNAP2 IDs'!$B$3:$B$15,'SNAP2 IDs'!F$3:F$15, "Lookup err")</f>
        <v>snap05.sas.pvt</v>
      </c>
      <c r="AA332" s="67">
        <v>1</v>
      </c>
      <c r="AB332" s="67">
        <v>24</v>
      </c>
      <c r="AC332" s="67">
        <v>25</v>
      </c>
      <c r="AD332" s="67">
        <f t="shared" si="55"/>
        <v>58</v>
      </c>
      <c r="AE332" s="67">
        <f t="shared" si="56"/>
        <v>59</v>
      </c>
      <c r="AF332" s="67">
        <f t="shared" si="57"/>
        <v>157</v>
      </c>
      <c r="AG332" s="76"/>
    </row>
    <row r="333" spans="1:33" s="45" customFormat="1" ht="15.95" customHeight="1">
      <c r="A333" s="90"/>
      <c r="B333" s="87" t="s">
        <v>867</v>
      </c>
      <c r="C333" s="74" t="s">
        <v>789</v>
      </c>
      <c r="D333" s="74">
        <v>37.247623673199996</v>
      </c>
      <c r="E333" s="74">
        <v>-118.27883346919999</v>
      </c>
      <c r="F333" s="74">
        <v>1184.67</v>
      </c>
      <c r="G333" s="75">
        <v>251.37</v>
      </c>
      <c r="H333" s="75">
        <v>870.82</v>
      </c>
      <c r="I333" s="85" t="s">
        <v>72</v>
      </c>
      <c r="J333" s="86" t="s">
        <v>193</v>
      </c>
      <c r="K333" s="99"/>
      <c r="L333" s="99"/>
      <c r="M333" s="67"/>
      <c r="N333" s="67"/>
      <c r="O333" s="67">
        <v>13</v>
      </c>
      <c r="P333" s="67">
        <f>_xlfn.XLOOKUP(O333,'ARX IDs'!B$3:B$47,'ARX IDs'!C$3:C$47,"")</f>
        <v>4105</v>
      </c>
      <c r="Q333" s="67">
        <f t="shared" si="58"/>
        <v>13</v>
      </c>
      <c r="R333" s="67">
        <v>3</v>
      </c>
      <c r="S333" s="84">
        <f t="shared" si="54"/>
        <v>1303</v>
      </c>
      <c r="T333" s="80">
        <v>4</v>
      </c>
      <c r="U333" s="84">
        <f t="shared" si="59"/>
        <v>1304</v>
      </c>
      <c r="V333" s="67">
        <f>IF(ISBLANK(X333), "", _xlfn.XLOOKUP(X333,'SNAP2 IDs'!C$3:C$15,'SNAP2 IDs'!B$3:B$15,""))</f>
        <v>1</v>
      </c>
      <c r="W333" s="67">
        <f>_xlfn.XLOOKUP($V333, 'SNAP2 IDs'!$B$3:$B$15,'SNAP2 IDs'!D$3:D$15, "Lookup err")</f>
        <v>2</v>
      </c>
      <c r="X333" s="67">
        <v>9</v>
      </c>
      <c r="Y333" s="67" t="str">
        <f>_xlfn.XLOOKUP($V333, 'SNAP2 IDs'!$B$3:$B$15,'SNAP2 IDs'!E$3:E$15, "Lookup err")</f>
        <v>02:00:ce:ca:e4:6f</v>
      </c>
      <c r="Z333" s="67" t="str">
        <f>_xlfn.XLOOKUP($V333, 'SNAP2 IDs'!$B$3:$B$15,'SNAP2 IDs'!F$3:F$15, "Lookup err")</f>
        <v>snap09.sas.pvt</v>
      </c>
      <c r="AA333" s="67">
        <v>1</v>
      </c>
      <c r="AB333" s="67">
        <v>28</v>
      </c>
      <c r="AC333" s="67">
        <v>29</v>
      </c>
      <c r="AD333" s="67">
        <f t="shared" si="55"/>
        <v>62</v>
      </c>
      <c r="AE333" s="67">
        <f t="shared" si="56"/>
        <v>63</v>
      </c>
      <c r="AF333" s="67">
        <f t="shared" si="57"/>
        <v>287</v>
      </c>
      <c r="AG333" s="76"/>
    </row>
    <row r="334" spans="1:33" s="45" customFormat="1" ht="15.95" customHeight="1">
      <c r="A334" s="90"/>
      <c r="B334" s="87" t="s">
        <v>868</v>
      </c>
      <c r="C334" s="74" t="s">
        <v>789</v>
      </c>
      <c r="D334" s="74">
        <v>37.246829229199996</v>
      </c>
      <c r="E334" s="74">
        <v>-118.28014646920001</v>
      </c>
      <c r="F334" s="74">
        <v>1185.03</v>
      </c>
      <c r="G334" s="75">
        <v>134.88</v>
      </c>
      <c r="H334" s="75">
        <v>782.65</v>
      </c>
      <c r="I334" s="85" t="s">
        <v>72</v>
      </c>
      <c r="J334" s="86" t="s">
        <v>193</v>
      </c>
      <c r="K334" s="99"/>
      <c r="L334" s="99"/>
      <c r="M334" s="67"/>
      <c r="N334" s="67"/>
      <c r="O334" s="67">
        <v>3</v>
      </c>
      <c r="P334" s="67" t="str">
        <f>_xlfn.XLOOKUP(O334,'ARX IDs'!B$3:B$47,'ARX IDs'!C$3:C$47,"")</f>
        <v/>
      </c>
      <c r="Q334" s="67">
        <f t="shared" si="58"/>
        <v>3</v>
      </c>
      <c r="R334" s="67">
        <v>15</v>
      </c>
      <c r="S334" s="84">
        <f t="shared" si="54"/>
        <v>315</v>
      </c>
      <c r="T334" s="80">
        <v>16</v>
      </c>
      <c r="U334" s="84">
        <f t="shared" si="59"/>
        <v>316</v>
      </c>
      <c r="V334" s="67">
        <f>IF(ISBLANK(X334), "", _xlfn.XLOOKUP(X334,'SNAP2 IDs'!C$3:C$15,'SNAP2 IDs'!B$3:B$15,""))</f>
        <v>13</v>
      </c>
      <c r="W334" s="67">
        <f>_xlfn.XLOOKUP($V334, 'SNAP2 IDs'!$B$3:$B$15,'SNAP2 IDs'!D$3:D$15, "Lookup err")</f>
        <v>1</v>
      </c>
      <c r="X334" s="67">
        <v>1</v>
      </c>
      <c r="Y334" s="67" t="str">
        <f>_xlfn.XLOOKUP($V334, 'SNAP2 IDs'!$B$3:$B$15,'SNAP2 IDs'!E$3:E$15, "Lookup err")</f>
        <v>00:00:4e:e4:ef:75</v>
      </c>
      <c r="Z334" s="67" t="str">
        <f>_xlfn.XLOOKUP($V334, 'SNAP2 IDs'!$B$3:$B$15,'SNAP2 IDs'!F$3:F$15, "Lookup err")</f>
        <v>snap01.sas.pvt</v>
      </c>
      <c r="AA334" s="67">
        <v>1</v>
      </c>
      <c r="AB334" s="67">
        <v>14</v>
      </c>
      <c r="AC334" s="67">
        <v>15</v>
      </c>
      <c r="AD334" s="67">
        <f t="shared" si="55"/>
        <v>44</v>
      </c>
      <c r="AE334" s="67">
        <f t="shared" si="56"/>
        <v>45</v>
      </c>
      <c r="AF334" s="67">
        <f t="shared" si="57"/>
        <v>22</v>
      </c>
      <c r="AG334" s="76"/>
    </row>
    <row r="335" spans="1:33" s="45" customFormat="1" ht="15.95" customHeight="1">
      <c r="A335" s="90"/>
      <c r="B335" s="87" t="s">
        <v>869</v>
      </c>
      <c r="C335" s="74" t="s">
        <v>789</v>
      </c>
      <c r="D335" s="74">
        <v>37.247980360199996</v>
      </c>
      <c r="E335" s="74">
        <v>-118.28162522620001</v>
      </c>
      <c r="F335" s="74">
        <v>1185.03</v>
      </c>
      <c r="G335" s="75">
        <v>3.68</v>
      </c>
      <c r="H335" s="75">
        <v>910.4</v>
      </c>
      <c r="I335" s="85" t="s">
        <v>72</v>
      </c>
      <c r="J335" s="86" t="s">
        <v>193</v>
      </c>
      <c r="K335" s="99"/>
      <c r="L335" s="99"/>
      <c r="M335" s="67"/>
      <c r="N335" s="67"/>
      <c r="O335" s="67">
        <v>9</v>
      </c>
      <c r="P335" s="67">
        <f>_xlfn.XLOOKUP(O335,'ARX IDs'!B$3:B$47,'ARX IDs'!C$3:C$47,"")</f>
        <v>4108</v>
      </c>
      <c r="Q335" s="67">
        <f t="shared" si="58"/>
        <v>9</v>
      </c>
      <c r="R335" s="67">
        <v>15</v>
      </c>
      <c r="S335" s="84">
        <f t="shared" si="54"/>
        <v>915</v>
      </c>
      <c r="T335" s="80">
        <v>16</v>
      </c>
      <c r="U335" s="84">
        <f t="shared" si="59"/>
        <v>916</v>
      </c>
      <c r="V335" s="67">
        <f>IF(ISBLANK(X335), "", _xlfn.XLOOKUP(X335,'SNAP2 IDs'!C$3:C$15,'SNAP2 IDs'!B$3:B$15,""))</f>
        <v>7</v>
      </c>
      <c r="W335" s="67">
        <f>_xlfn.XLOOKUP($V335, 'SNAP2 IDs'!$B$3:$B$15,'SNAP2 IDs'!D$3:D$15, "Lookup err")</f>
        <v>1</v>
      </c>
      <c r="X335" s="67">
        <v>4</v>
      </c>
      <c r="Y335" s="67" t="str">
        <f>_xlfn.XLOOKUP($V335, 'SNAP2 IDs'!$B$3:$B$15,'SNAP2 IDs'!E$3:E$15, "Lookup err")</f>
        <v>00:00:08:4b:e4:6f</v>
      </c>
      <c r="Z335" s="67" t="str">
        <f>_xlfn.XLOOKUP($V335, 'SNAP2 IDs'!$B$3:$B$15,'SNAP2 IDs'!F$3:F$15, "Lookup err")</f>
        <v>snap04.sas.pvt</v>
      </c>
      <c r="AA335" s="67">
        <v>1</v>
      </c>
      <c r="AB335" s="67">
        <v>24</v>
      </c>
      <c r="AC335" s="67">
        <v>25</v>
      </c>
      <c r="AD335" s="67">
        <f t="shared" si="55"/>
        <v>58</v>
      </c>
      <c r="AE335" s="67">
        <f t="shared" si="56"/>
        <v>59</v>
      </c>
      <c r="AF335" s="67">
        <f t="shared" si="57"/>
        <v>125</v>
      </c>
      <c r="AG335" s="76"/>
    </row>
    <row r="336" spans="1:33" s="45" customFormat="1" ht="15.95" customHeight="1">
      <c r="A336" s="90"/>
      <c r="B336" s="87" t="s">
        <v>870</v>
      </c>
      <c r="C336" s="74" t="s">
        <v>789</v>
      </c>
      <c r="D336" s="74">
        <v>37.246910412199995</v>
      </c>
      <c r="E336" s="74">
        <v>-118.28250516920001</v>
      </c>
      <c r="F336" s="74"/>
      <c r="G336" s="75">
        <v>-74.39</v>
      </c>
      <c r="H336" s="75">
        <v>791.66</v>
      </c>
      <c r="I336" s="85" t="s">
        <v>72</v>
      </c>
      <c r="J336" s="86" t="s">
        <v>193</v>
      </c>
      <c r="K336" s="99"/>
      <c r="L336" s="99"/>
      <c r="M336" s="67"/>
      <c r="N336" s="67"/>
      <c r="O336" s="67">
        <v>4</v>
      </c>
      <c r="P336" s="67" t="str">
        <f>_xlfn.XLOOKUP(O336,'ARX IDs'!B$3:B$47,'ARX IDs'!C$3:C$47,"")</f>
        <v/>
      </c>
      <c r="Q336" s="67">
        <f t="shared" si="58"/>
        <v>4</v>
      </c>
      <c r="R336" s="67">
        <v>1</v>
      </c>
      <c r="S336" s="84">
        <f t="shared" si="54"/>
        <v>401</v>
      </c>
      <c r="T336" s="80">
        <v>2</v>
      </c>
      <c r="U336" s="84">
        <f t="shared" si="59"/>
        <v>402</v>
      </c>
      <c r="V336" s="67">
        <f>IF(ISBLANK(X336), "", _xlfn.XLOOKUP(X336,'SNAP2 IDs'!C$3:C$15,'SNAP2 IDs'!B$3:B$15,""))</f>
        <v>13</v>
      </c>
      <c r="W336" s="67">
        <f>_xlfn.XLOOKUP($V336, 'SNAP2 IDs'!$B$3:$B$15,'SNAP2 IDs'!D$3:D$15, "Lookup err")</f>
        <v>1</v>
      </c>
      <c r="X336" s="67">
        <v>1</v>
      </c>
      <c r="Y336" s="67" t="str">
        <f>_xlfn.XLOOKUP($V336, 'SNAP2 IDs'!$B$3:$B$15,'SNAP2 IDs'!E$3:E$15, "Lookup err")</f>
        <v>00:00:4e:e4:ef:75</v>
      </c>
      <c r="Z336" s="67" t="str">
        <f>_xlfn.XLOOKUP($V336, 'SNAP2 IDs'!$B$3:$B$15,'SNAP2 IDs'!F$3:F$15, "Lookup err")</f>
        <v>snap01.sas.pvt</v>
      </c>
      <c r="AA336" s="67">
        <v>1</v>
      </c>
      <c r="AB336" s="67">
        <v>16</v>
      </c>
      <c r="AC336" s="67">
        <v>17</v>
      </c>
      <c r="AD336" s="67">
        <f t="shared" si="55"/>
        <v>50</v>
      </c>
      <c r="AE336" s="67">
        <f t="shared" si="56"/>
        <v>51</v>
      </c>
      <c r="AF336" s="67">
        <f t="shared" si="57"/>
        <v>25</v>
      </c>
      <c r="AG336" s="76"/>
    </row>
    <row r="337" spans="1:33" s="45" customFormat="1" ht="15.95" customHeight="1">
      <c r="A337" s="90"/>
      <c r="B337" s="87" t="s">
        <v>871</v>
      </c>
      <c r="C337" s="74" t="s">
        <v>789</v>
      </c>
      <c r="D337" s="74">
        <v>37.241169031199995</v>
      </c>
      <c r="E337" s="74">
        <v>-118.2772422032</v>
      </c>
      <c r="F337" s="74">
        <v>1183.22</v>
      </c>
      <c r="G337" s="75">
        <v>392.58</v>
      </c>
      <c r="H337" s="75">
        <v>154.46</v>
      </c>
      <c r="I337" s="85" t="s">
        <v>72</v>
      </c>
      <c r="J337" s="86" t="s">
        <v>193</v>
      </c>
      <c r="K337" s="99"/>
      <c r="L337" s="99"/>
      <c r="M337" s="67"/>
      <c r="N337" s="67"/>
      <c r="O337" s="67">
        <v>12</v>
      </c>
      <c r="P337" s="67">
        <f>_xlfn.XLOOKUP(O337,'ARX IDs'!B$3:B$47,'ARX IDs'!C$3:C$47,"")</f>
        <v>4110</v>
      </c>
      <c r="Q337" s="67">
        <f t="shared" si="58"/>
        <v>12</v>
      </c>
      <c r="R337" s="67">
        <v>5</v>
      </c>
      <c r="S337" s="84">
        <f t="shared" si="54"/>
        <v>1205</v>
      </c>
      <c r="T337" s="80">
        <v>6</v>
      </c>
      <c r="U337" s="84">
        <f t="shared" si="59"/>
        <v>1206</v>
      </c>
      <c r="V337" s="67">
        <f>IF(ISBLANK(X337), "", _xlfn.XLOOKUP(X337,'SNAP2 IDs'!C$3:C$15,'SNAP2 IDs'!B$3:B$15,""))</f>
        <v>3</v>
      </c>
      <c r="W337" s="67">
        <f>_xlfn.XLOOKUP($V337, 'SNAP2 IDs'!$B$3:$B$15,'SNAP2 IDs'!D$3:D$15, "Lookup err")</f>
        <v>2</v>
      </c>
      <c r="X337" s="67">
        <v>8</v>
      </c>
      <c r="Y337" s="67" t="str">
        <f>_xlfn.XLOOKUP($V337, 'SNAP2 IDs'!$B$3:$B$15,'SNAP2 IDs'!E$3:E$15, "Lookup err")</f>
        <v>00:00:b3:f2:e4:75</v>
      </c>
      <c r="Z337" s="67" t="str">
        <f>_xlfn.XLOOKUP($V337, 'SNAP2 IDs'!$B$3:$B$15,'SNAP2 IDs'!F$3:F$15, "Lookup err")</f>
        <v>snap08.sas.pvt</v>
      </c>
      <c r="AA337" s="67">
        <v>1</v>
      </c>
      <c r="AB337" s="67">
        <v>24</v>
      </c>
      <c r="AC337" s="67">
        <v>25</v>
      </c>
      <c r="AD337" s="67">
        <f t="shared" si="55"/>
        <v>58</v>
      </c>
      <c r="AE337" s="67">
        <f t="shared" si="56"/>
        <v>59</v>
      </c>
      <c r="AF337" s="67">
        <f t="shared" si="57"/>
        <v>253</v>
      </c>
      <c r="AG337" s="76"/>
    </row>
    <row r="338" spans="1:33" s="45" customFormat="1" ht="15.95" customHeight="1">
      <c r="A338" s="90"/>
      <c r="B338" s="87" t="s">
        <v>872</v>
      </c>
      <c r="C338" s="74" t="s">
        <v>789</v>
      </c>
      <c r="D338" s="74">
        <v>37.243380125199991</v>
      </c>
      <c r="E338" s="74">
        <v>-118.2776276642</v>
      </c>
      <c r="F338" s="74">
        <v>1183.6600000000001</v>
      </c>
      <c r="G338" s="75">
        <v>358.37</v>
      </c>
      <c r="H338" s="75">
        <v>399.86</v>
      </c>
      <c r="I338" s="85" t="s">
        <v>72</v>
      </c>
      <c r="J338" s="86" t="s">
        <v>193</v>
      </c>
      <c r="K338" s="99"/>
      <c r="L338" s="99"/>
      <c r="M338" s="67"/>
      <c r="N338" s="67"/>
      <c r="O338" s="67">
        <v>10</v>
      </c>
      <c r="P338" s="67">
        <f>_xlfn.XLOOKUP(O338,'ARX IDs'!B$3:B$47,'ARX IDs'!C$3:C$47,"")</f>
        <v>4103</v>
      </c>
      <c r="Q338" s="67">
        <f t="shared" si="58"/>
        <v>10</v>
      </c>
      <c r="R338" s="67">
        <v>13</v>
      </c>
      <c r="S338" s="84">
        <f t="shared" si="54"/>
        <v>1013</v>
      </c>
      <c r="T338" s="80">
        <v>14</v>
      </c>
      <c r="U338" s="84">
        <f t="shared" si="59"/>
        <v>1014</v>
      </c>
      <c r="V338" s="67">
        <f>IF(ISBLANK(X338), "", _xlfn.XLOOKUP(X338,'SNAP2 IDs'!C$3:C$15,'SNAP2 IDs'!B$3:B$15,""))</f>
        <v>5</v>
      </c>
      <c r="W338" s="67">
        <f>_xlfn.XLOOKUP($V338, 'SNAP2 IDs'!$B$3:$B$15,'SNAP2 IDs'!D$3:D$15, "Lookup err")</f>
        <v>1</v>
      </c>
      <c r="X338" s="67">
        <v>5</v>
      </c>
      <c r="Y338" s="67" t="str">
        <f>_xlfn.XLOOKUP($V338, 'SNAP2 IDs'!$B$3:$B$15,'SNAP2 IDs'!E$3:E$15, "Lookup err")</f>
        <v>00:00:18:2d:e4:75</v>
      </c>
      <c r="Z338" s="67" t="str">
        <f>_xlfn.XLOOKUP($V338, 'SNAP2 IDs'!$B$3:$B$15,'SNAP2 IDs'!F$3:F$15, "Lookup err")</f>
        <v>snap05.sas.pvt</v>
      </c>
      <c r="AA338" s="67">
        <v>1</v>
      </c>
      <c r="AB338" s="67">
        <v>26</v>
      </c>
      <c r="AC338" s="67">
        <v>27</v>
      </c>
      <c r="AD338" s="67">
        <f t="shared" si="55"/>
        <v>56</v>
      </c>
      <c r="AE338" s="67">
        <f t="shared" si="56"/>
        <v>57</v>
      </c>
      <c r="AF338" s="67">
        <f t="shared" si="57"/>
        <v>156</v>
      </c>
      <c r="AG338" s="76"/>
    </row>
    <row r="339" spans="1:33" s="45" customFormat="1" ht="15.95" customHeight="1">
      <c r="A339" s="90"/>
      <c r="B339" s="87" t="s">
        <v>873</v>
      </c>
      <c r="C339" s="74" t="s">
        <v>789</v>
      </c>
      <c r="D339" s="74">
        <v>37.238956855199994</v>
      </c>
      <c r="E339" s="74">
        <v>-118.2919899692</v>
      </c>
      <c r="F339" s="74">
        <v>1178.79</v>
      </c>
      <c r="G339" s="75">
        <v>-916.01</v>
      </c>
      <c r="H339" s="75">
        <v>-91.05</v>
      </c>
      <c r="I339" s="85" t="s">
        <v>72</v>
      </c>
      <c r="J339" s="86" t="s">
        <v>193</v>
      </c>
      <c r="K339" s="99"/>
      <c r="L339" s="99"/>
      <c r="M339" s="67"/>
      <c r="N339" s="67"/>
      <c r="O339" s="67">
        <v>7</v>
      </c>
      <c r="P339" s="67" t="str">
        <f>_xlfn.XLOOKUP(O339,'ARX IDs'!B$3:B$47,'ARX IDs'!C$3:C$47,"")</f>
        <v/>
      </c>
      <c r="Q339" s="67">
        <f t="shared" si="58"/>
        <v>7</v>
      </c>
      <c r="R339" s="67">
        <v>15</v>
      </c>
      <c r="S339" s="84">
        <f t="shared" si="54"/>
        <v>715</v>
      </c>
      <c r="T339" s="80">
        <v>16</v>
      </c>
      <c r="U339" s="84">
        <f t="shared" si="59"/>
        <v>716</v>
      </c>
      <c r="V339" s="67">
        <f>IF(ISBLANK(X339), "", _xlfn.XLOOKUP(X339,'SNAP2 IDs'!C$3:C$15,'SNAP2 IDs'!B$3:B$15,""))</f>
        <v>12</v>
      </c>
      <c r="W339" s="67">
        <f>_xlfn.XLOOKUP($V339, 'SNAP2 IDs'!$B$3:$B$15,'SNAP2 IDs'!D$3:D$15, "Lookup err")</f>
        <v>1</v>
      </c>
      <c r="X339" s="67">
        <v>2</v>
      </c>
      <c r="Y339" s="67" t="str">
        <f>_xlfn.XLOOKUP($V339, 'SNAP2 IDs'!$B$3:$B$15,'SNAP2 IDs'!E$3:E$15, "Lookup err")</f>
        <v>02:00:d4:5b:e4:75</v>
      </c>
      <c r="Z339" s="67" t="str">
        <f>_xlfn.XLOOKUP($V339, 'SNAP2 IDs'!$B$3:$B$15,'SNAP2 IDs'!F$3:F$15, "Lookup err")</f>
        <v>snap02.sas.pvt</v>
      </c>
      <c r="AA339" s="67">
        <v>1</v>
      </c>
      <c r="AB339" s="67">
        <v>16</v>
      </c>
      <c r="AC339" s="67">
        <v>17</v>
      </c>
      <c r="AD339" s="67">
        <f t="shared" si="55"/>
        <v>50</v>
      </c>
      <c r="AE339" s="67">
        <f t="shared" si="56"/>
        <v>51</v>
      </c>
      <c r="AF339" s="67">
        <f t="shared" si="57"/>
        <v>57</v>
      </c>
      <c r="AG339" s="76"/>
    </row>
    <row r="340" spans="1:33" s="45" customFormat="1" ht="15.95" customHeight="1">
      <c r="A340" s="90"/>
      <c r="B340" s="87" t="s">
        <v>874</v>
      </c>
      <c r="C340" s="74" t="s">
        <v>789</v>
      </c>
      <c r="D340" s="74">
        <v>37.241248476199992</v>
      </c>
      <c r="E340" s="74">
        <v>-118.2899790692</v>
      </c>
      <c r="F340" s="74"/>
      <c r="G340" s="75">
        <v>-737.55</v>
      </c>
      <c r="H340" s="75">
        <v>163.28</v>
      </c>
      <c r="I340" s="85" t="s">
        <v>72</v>
      </c>
      <c r="J340" s="86" t="s">
        <v>193</v>
      </c>
      <c r="K340" s="99"/>
      <c r="L340" s="99"/>
      <c r="M340" s="67"/>
      <c r="N340" s="67"/>
      <c r="O340" s="67">
        <v>8</v>
      </c>
      <c r="P340" s="67" t="str">
        <f>_xlfn.XLOOKUP(O340,'ARX IDs'!B$3:B$47,'ARX IDs'!C$3:C$47,"")</f>
        <v/>
      </c>
      <c r="Q340" s="67">
        <f t="shared" si="58"/>
        <v>8</v>
      </c>
      <c r="R340" s="67">
        <v>1</v>
      </c>
      <c r="S340" s="84">
        <f t="shared" si="54"/>
        <v>801</v>
      </c>
      <c r="T340" s="80">
        <v>2</v>
      </c>
      <c r="U340" s="84">
        <f t="shared" si="59"/>
        <v>802</v>
      </c>
      <c r="V340" s="67">
        <f>IF(ISBLANK(X340), "", _xlfn.XLOOKUP(X340,'SNAP2 IDs'!C$3:C$15,'SNAP2 IDs'!B$3:B$15,""))</f>
        <v>12</v>
      </c>
      <c r="W340" s="67">
        <f>_xlfn.XLOOKUP($V340, 'SNAP2 IDs'!$B$3:$B$15,'SNAP2 IDs'!D$3:D$15, "Lookup err")</f>
        <v>1</v>
      </c>
      <c r="X340" s="67">
        <v>2</v>
      </c>
      <c r="Y340" s="67" t="str">
        <f>_xlfn.XLOOKUP($V340, 'SNAP2 IDs'!$B$3:$B$15,'SNAP2 IDs'!E$3:E$15, "Lookup err")</f>
        <v>02:00:d4:5b:e4:75</v>
      </c>
      <c r="Z340" s="67" t="str">
        <f>_xlfn.XLOOKUP($V340, 'SNAP2 IDs'!$B$3:$B$15,'SNAP2 IDs'!F$3:F$15, "Lookup err")</f>
        <v>snap02.sas.pvt</v>
      </c>
      <c r="AA340" s="67">
        <v>1</v>
      </c>
      <c r="AB340" s="67">
        <v>18</v>
      </c>
      <c r="AC340" s="67">
        <v>19</v>
      </c>
      <c r="AD340" s="67">
        <f t="shared" si="55"/>
        <v>48</v>
      </c>
      <c r="AE340" s="67">
        <f t="shared" si="56"/>
        <v>49</v>
      </c>
      <c r="AF340" s="67">
        <f t="shared" si="57"/>
        <v>56</v>
      </c>
      <c r="AG340" s="76"/>
    </row>
    <row r="341" spans="1:33" s="45" customFormat="1" ht="15.95" customHeight="1">
      <c r="A341" s="90"/>
      <c r="B341" s="87" t="s">
        <v>875</v>
      </c>
      <c r="C341" s="74" t="s">
        <v>789</v>
      </c>
      <c r="D341" s="74">
        <v>37.240806488199993</v>
      </c>
      <c r="E341" s="74">
        <v>-118.2856737102</v>
      </c>
      <c r="F341" s="74"/>
      <c r="G341" s="75">
        <v>-355.54</v>
      </c>
      <c r="H341" s="75">
        <v>114.23</v>
      </c>
      <c r="I341" s="85" t="s">
        <v>72</v>
      </c>
      <c r="J341" s="86" t="s">
        <v>193</v>
      </c>
      <c r="K341" s="99"/>
      <c r="L341" s="99"/>
      <c r="M341" s="67"/>
      <c r="N341" s="67"/>
      <c r="O341" s="67">
        <v>8</v>
      </c>
      <c r="P341" s="67" t="str">
        <f>_xlfn.XLOOKUP(O341,'ARX IDs'!B$3:B$47,'ARX IDs'!C$3:C$47,"")</f>
        <v/>
      </c>
      <c r="Q341" s="67">
        <f t="shared" si="58"/>
        <v>8</v>
      </c>
      <c r="R341" s="67">
        <v>3</v>
      </c>
      <c r="S341" s="84">
        <f t="shared" si="54"/>
        <v>803</v>
      </c>
      <c r="T341" s="80">
        <v>4</v>
      </c>
      <c r="U341" s="84">
        <f t="shared" si="59"/>
        <v>804</v>
      </c>
      <c r="V341" s="67">
        <f>IF(ISBLANK(X341), "", _xlfn.XLOOKUP(X341,'SNAP2 IDs'!C$3:C$15,'SNAP2 IDs'!B$3:B$15,""))</f>
        <v>12</v>
      </c>
      <c r="W341" s="67">
        <f>_xlfn.XLOOKUP($V341, 'SNAP2 IDs'!$B$3:$B$15,'SNAP2 IDs'!D$3:D$15, "Lookup err")</f>
        <v>1</v>
      </c>
      <c r="X341" s="67">
        <v>2</v>
      </c>
      <c r="Y341" s="67" t="str">
        <f>_xlfn.XLOOKUP($V341, 'SNAP2 IDs'!$B$3:$B$15,'SNAP2 IDs'!E$3:E$15, "Lookup err")</f>
        <v>02:00:d4:5b:e4:75</v>
      </c>
      <c r="Z341" s="67" t="str">
        <f>_xlfn.XLOOKUP($V341, 'SNAP2 IDs'!$B$3:$B$15,'SNAP2 IDs'!F$3:F$15, "Lookup err")</f>
        <v>snap02.sas.pvt</v>
      </c>
      <c r="AA341" s="67">
        <v>1</v>
      </c>
      <c r="AB341" s="67">
        <v>20</v>
      </c>
      <c r="AC341" s="67">
        <v>21</v>
      </c>
      <c r="AD341" s="67">
        <f t="shared" si="55"/>
        <v>54</v>
      </c>
      <c r="AE341" s="67">
        <f t="shared" si="56"/>
        <v>55</v>
      </c>
      <c r="AF341" s="67">
        <f t="shared" si="57"/>
        <v>59</v>
      </c>
      <c r="AG341" s="76"/>
    </row>
    <row r="342" spans="1:33" s="45" customFormat="1" ht="15.95" customHeight="1">
      <c r="A342" s="90"/>
      <c r="B342" s="87" t="s">
        <v>876</v>
      </c>
      <c r="C342" s="74" t="s">
        <v>789</v>
      </c>
      <c r="D342" s="74">
        <v>37.243125291199995</v>
      </c>
      <c r="E342" s="74">
        <v>-118.2826165062</v>
      </c>
      <c r="F342" s="74"/>
      <c r="G342" s="75">
        <v>-84.27</v>
      </c>
      <c r="H342" s="75">
        <v>371.57</v>
      </c>
      <c r="I342" s="85" t="s">
        <v>72</v>
      </c>
      <c r="J342" s="86" t="s">
        <v>193</v>
      </c>
      <c r="K342" s="99"/>
      <c r="L342" s="99"/>
      <c r="M342" s="67"/>
      <c r="N342" s="67"/>
      <c r="O342" s="67">
        <v>4</v>
      </c>
      <c r="P342" s="67" t="str">
        <f>_xlfn.XLOOKUP(O342,'ARX IDs'!B$3:B$47,'ARX IDs'!C$3:C$47,"")</f>
        <v/>
      </c>
      <c r="Q342" s="67">
        <f t="shared" si="58"/>
        <v>4</v>
      </c>
      <c r="R342" s="67">
        <v>3</v>
      </c>
      <c r="S342" s="84">
        <f t="shared" si="54"/>
        <v>403</v>
      </c>
      <c r="T342" s="80">
        <v>4</v>
      </c>
      <c r="U342" s="84">
        <f t="shared" si="59"/>
        <v>404</v>
      </c>
      <c r="V342" s="67">
        <f>IF(ISBLANK(X342), "", _xlfn.XLOOKUP(X342,'SNAP2 IDs'!C$3:C$15,'SNAP2 IDs'!B$3:B$15,""))</f>
        <v>13</v>
      </c>
      <c r="W342" s="67">
        <f>_xlfn.XLOOKUP($V342, 'SNAP2 IDs'!$B$3:$B$15,'SNAP2 IDs'!D$3:D$15, "Lookup err")</f>
        <v>1</v>
      </c>
      <c r="X342" s="67">
        <v>1</v>
      </c>
      <c r="Y342" s="67" t="str">
        <f>_xlfn.XLOOKUP($V342, 'SNAP2 IDs'!$B$3:$B$15,'SNAP2 IDs'!E$3:E$15, "Lookup err")</f>
        <v>00:00:4e:e4:ef:75</v>
      </c>
      <c r="Z342" s="67" t="str">
        <f>_xlfn.XLOOKUP($V342, 'SNAP2 IDs'!$B$3:$B$15,'SNAP2 IDs'!F$3:F$15, "Lookup err")</f>
        <v>snap01.sas.pvt</v>
      </c>
      <c r="AA342" s="67">
        <v>1</v>
      </c>
      <c r="AB342" s="67">
        <v>18</v>
      </c>
      <c r="AC342" s="67">
        <v>19</v>
      </c>
      <c r="AD342" s="67">
        <f t="shared" si="55"/>
        <v>48</v>
      </c>
      <c r="AE342" s="67">
        <f t="shared" si="56"/>
        <v>49</v>
      </c>
      <c r="AF342" s="67">
        <f t="shared" si="57"/>
        <v>24</v>
      </c>
      <c r="AG342" s="76"/>
    </row>
    <row r="343" spans="1:33" s="45" customFormat="1" ht="15.95" customHeight="1">
      <c r="A343" s="90"/>
      <c r="B343" s="87" t="s">
        <v>877</v>
      </c>
      <c r="C343" s="74" t="s">
        <v>789</v>
      </c>
      <c r="D343" s="74">
        <v>37.246825578199996</v>
      </c>
      <c r="E343" s="74">
        <v>-118.2839396692</v>
      </c>
      <c r="F343" s="74"/>
      <c r="G343" s="75">
        <v>-201.66</v>
      </c>
      <c r="H343" s="75">
        <v>782.24</v>
      </c>
      <c r="I343" s="85" t="s">
        <v>72</v>
      </c>
      <c r="J343" s="86" t="s">
        <v>193</v>
      </c>
      <c r="K343" s="99"/>
      <c r="L343" s="99"/>
      <c r="M343" s="67"/>
      <c r="N343" s="67"/>
      <c r="O343" s="67">
        <v>4</v>
      </c>
      <c r="P343" s="67" t="str">
        <f>_xlfn.XLOOKUP(O343,'ARX IDs'!B$3:B$47,'ARX IDs'!C$3:C$47,"")</f>
        <v/>
      </c>
      <c r="Q343" s="67">
        <f t="shared" si="58"/>
        <v>4</v>
      </c>
      <c r="R343" s="67">
        <v>5</v>
      </c>
      <c r="S343" s="84">
        <f t="shared" si="54"/>
        <v>405</v>
      </c>
      <c r="T343" s="80">
        <v>6</v>
      </c>
      <c r="U343" s="84">
        <f t="shared" si="59"/>
        <v>406</v>
      </c>
      <c r="V343" s="67">
        <f>IF(ISBLANK(X343), "", _xlfn.XLOOKUP(X343,'SNAP2 IDs'!C$3:C$15,'SNAP2 IDs'!B$3:B$15,""))</f>
        <v>13</v>
      </c>
      <c r="W343" s="67">
        <f>_xlfn.XLOOKUP($V343, 'SNAP2 IDs'!$B$3:$B$15,'SNAP2 IDs'!D$3:D$15, "Lookup err")</f>
        <v>1</v>
      </c>
      <c r="X343" s="67">
        <v>1</v>
      </c>
      <c r="Y343" s="67" t="str">
        <f>_xlfn.XLOOKUP($V343, 'SNAP2 IDs'!$B$3:$B$15,'SNAP2 IDs'!E$3:E$15, "Lookup err")</f>
        <v>00:00:4e:e4:ef:75</v>
      </c>
      <c r="Z343" s="67" t="str">
        <f>_xlfn.XLOOKUP($V343, 'SNAP2 IDs'!$B$3:$B$15,'SNAP2 IDs'!F$3:F$15, "Lookup err")</f>
        <v>snap01.sas.pvt</v>
      </c>
      <c r="AA343" s="67">
        <v>1</v>
      </c>
      <c r="AB343" s="67">
        <v>20</v>
      </c>
      <c r="AC343" s="67">
        <v>21</v>
      </c>
      <c r="AD343" s="67">
        <f t="shared" si="55"/>
        <v>54</v>
      </c>
      <c r="AE343" s="67">
        <f t="shared" si="56"/>
        <v>55</v>
      </c>
      <c r="AF343" s="67">
        <f t="shared" si="57"/>
        <v>27</v>
      </c>
      <c r="AG343" s="76"/>
    </row>
    <row r="344" spans="1:33" s="45" customFormat="1" ht="15.95" customHeight="1">
      <c r="A344" s="90"/>
      <c r="B344" s="87" t="s">
        <v>878</v>
      </c>
      <c r="C344" s="74" t="s">
        <v>789</v>
      </c>
      <c r="D344" s="74">
        <v>37.245556033199996</v>
      </c>
      <c r="E344" s="74">
        <v>-118.2857778872</v>
      </c>
      <c r="F344" s="74"/>
      <c r="G344" s="75">
        <v>-364.76</v>
      </c>
      <c r="H344" s="75">
        <v>641.34</v>
      </c>
      <c r="I344" s="85" t="s">
        <v>72</v>
      </c>
      <c r="J344" s="86" t="s">
        <v>193</v>
      </c>
      <c r="K344" s="99"/>
      <c r="L344" s="99"/>
      <c r="M344" s="67"/>
      <c r="N344" s="67"/>
      <c r="O344" s="67">
        <v>4</v>
      </c>
      <c r="P344" s="67" t="str">
        <f>_xlfn.XLOOKUP(O344,'ARX IDs'!B$3:B$47,'ARX IDs'!C$3:C$47,"")</f>
        <v/>
      </c>
      <c r="Q344" s="67">
        <f t="shared" si="58"/>
        <v>4</v>
      </c>
      <c r="R344" s="67">
        <v>7</v>
      </c>
      <c r="S344" s="84">
        <f t="shared" si="54"/>
        <v>407</v>
      </c>
      <c r="T344" s="80">
        <v>8</v>
      </c>
      <c r="U344" s="84">
        <f t="shared" si="59"/>
        <v>408</v>
      </c>
      <c r="V344" s="67">
        <f>IF(ISBLANK(X344), "", _xlfn.XLOOKUP(X344,'SNAP2 IDs'!C$3:C$15,'SNAP2 IDs'!B$3:B$15,""))</f>
        <v>13</v>
      </c>
      <c r="W344" s="67">
        <f>_xlfn.XLOOKUP($V344, 'SNAP2 IDs'!$B$3:$B$15,'SNAP2 IDs'!D$3:D$15, "Lookup err")</f>
        <v>1</v>
      </c>
      <c r="X344" s="67">
        <v>1</v>
      </c>
      <c r="Y344" s="67" t="str">
        <f>_xlfn.XLOOKUP($V344, 'SNAP2 IDs'!$B$3:$B$15,'SNAP2 IDs'!E$3:E$15, "Lookup err")</f>
        <v>00:00:4e:e4:ef:75</v>
      </c>
      <c r="Z344" s="67" t="str">
        <f>_xlfn.XLOOKUP($V344, 'SNAP2 IDs'!$B$3:$B$15,'SNAP2 IDs'!F$3:F$15, "Lookup err")</f>
        <v>snap01.sas.pvt</v>
      </c>
      <c r="AA344" s="67">
        <v>1</v>
      </c>
      <c r="AB344" s="67">
        <v>22</v>
      </c>
      <c r="AC344" s="67">
        <v>23</v>
      </c>
      <c r="AD344" s="67">
        <f t="shared" si="55"/>
        <v>52</v>
      </c>
      <c r="AE344" s="67">
        <f t="shared" si="56"/>
        <v>53</v>
      </c>
      <c r="AF344" s="67">
        <f t="shared" si="57"/>
        <v>26</v>
      </c>
      <c r="AG344" s="76"/>
    </row>
    <row r="345" spans="1:33" s="45" customFormat="1" ht="15.95" customHeight="1">
      <c r="A345" s="90"/>
      <c r="B345" s="87" t="s">
        <v>879</v>
      </c>
      <c r="C345" s="74" t="s">
        <v>789</v>
      </c>
      <c r="D345" s="74">
        <v>37.233071423199995</v>
      </c>
      <c r="E345" s="74">
        <v>-118.2940874672</v>
      </c>
      <c r="F345" s="74">
        <v>1177.75</v>
      </c>
      <c r="G345" s="75">
        <v>-1102.21</v>
      </c>
      <c r="H345" s="75">
        <v>-744.23</v>
      </c>
      <c r="I345" s="85" t="s">
        <v>72</v>
      </c>
      <c r="J345" s="86" t="s">
        <v>193</v>
      </c>
      <c r="K345" s="99"/>
      <c r="L345" s="99"/>
      <c r="M345" s="67"/>
      <c r="N345" s="67"/>
      <c r="O345" s="67">
        <v>4</v>
      </c>
      <c r="P345" s="67" t="str">
        <f>_xlfn.XLOOKUP(O345,'ARX IDs'!B$3:B$47,'ARX IDs'!C$3:C$47,"")</f>
        <v/>
      </c>
      <c r="Q345" s="67">
        <f t="shared" si="58"/>
        <v>4</v>
      </c>
      <c r="R345" s="67">
        <v>9</v>
      </c>
      <c r="S345" s="84">
        <f t="shared" si="54"/>
        <v>409</v>
      </c>
      <c r="T345" s="80">
        <v>10</v>
      </c>
      <c r="U345" s="84">
        <f t="shared" si="59"/>
        <v>410</v>
      </c>
      <c r="V345" s="67">
        <f>IF(ISBLANK(X345), "", _xlfn.XLOOKUP(X345,'SNAP2 IDs'!C$3:C$15,'SNAP2 IDs'!B$3:B$15,""))</f>
        <v>13</v>
      </c>
      <c r="W345" s="67">
        <f>_xlfn.XLOOKUP($V345, 'SNAP2 IDs'!$B$3:$B$15,'SNAP2 IDs'!D$3:D$15, "Lookup err")</f>
        <v>1</v>
      </c>
      <c r="X345" s="67">
        <v>1</v>
      </c>
      <c r="Y345" s="67" t="str">
        <f>_xlfn.XLOOKUP($V345, 'SNAP2 IDs'!$B$3:$B$15,'SNAP2 IDs'!E$3:E$15, "Lookup err")</f>
        <v>00:00:4e:e4:ef:75</v>
      </c>
      <c r="Z345" s="67" t="str">
        <f>_xlfn.XLOOKUP($V345, 'SNAP2 IDs'!$B$3:$B$15,'SNAP2 IDs'!F$3:F$15, "Lookup err")</f>
        <v>snap01.sas.pvt</v>
      </c>
      <c r="AA345" s="67">
        <v>1</v>
      </c>
      <c r="AB345" s="67">
        <v>24</v>
      </c>
      <c r="AC345" s="67">
        <v>25</v>
      </c>
      <c r="AD345" s="67">
        <f t="shared" si="55"/>
        <v>58</v>
      </c>
      <c r="AE345" s="67">
        <f t="shared" si="56"/>
        <v>59</v>
      </c>
      <c r="AF345" s="67">
        <f t="shared" si="57"/>
        <v>29</v>
      </c>
      <c r="AG345" s="76"/>
    </row>
    <row r="346" spans="1:33" s="45" customFormat="1" ht="15.95" customHeight="1">
      <c r="A346" s="90"/>
      <c r="B346" s="87" t="s">
        <v>880</v>
      </c>
      <c r="C346" s="74" t="s">
        <v>789</v>
      </c>
      <c r="D346" s="74">
        <v>37.236797661199994</v>
      </c>
      <c r="E346" s="74">
        <v>-118.2912935032</v>
      </c>
      <c r="F346" s="74">
        <v>1179.1199999999999</v>
      </c>
      <c r="G346" s="75">
        <v>-854.23</v>
      </c>
      <c r="H346" s="75">
        <v>-330.69</v>
      </c>
      <c r="I346" s="85" t="s">
        <v>72</v>
      </c>
      <c r="J346" s="86" t="s">
        <v>193</v>
      </c>
      <c r="K346" s="99"/>
      <c r="L346" s="99"/>
      <c r="M346" s="67"/>
      <c r="N346" s="67"/>
      <c r="O346" s="67">
        <v>13</v>
      </c>
      <c r="P346" s="67">
        <f>_xlfn.XLOOKUP(O346,'ARX IDs'!B$3:B$47,'ARX IDs'!C$3:C$47,"")</f>
        <v>4105</v>
      </c>
      <c r="Q346" s="67">
        <f t="shared" si="58"/>
        <v>13</v>
      </c>
      <c r="R346" s="67">
        <v>9</v>
      </c>
      <c r="S346" s="84">
        <f t="shared" si="54"/>
        <v>1309</v>
      </c>
      <c r="T346" s="80">
        <v>10</v>
      </c>
      <c r="U346" s="84">
        <f t="shared" si="59"/>
        <v>1310</v>
      </c>
      <c r="V346" s="67">
        <f>IF(ISBLANK(X346), "", _xlfn.XLOOKUP(X346,'SNAP2 IDs'!C$3:C$15,'SNAP2 IDs'!B$3:B$15,""))</f>
        <v>2</v>
      </c>
      <c r="W346" s="67">
        <f>_xlfn.XLOOKUP($V346, 'SNAP2 IDs'!$B$3:$B$15,'SNAP2 IDs'!D$3:D$15, "Lookup err")</f>
        <v>2</v>
      </c>
      <c r="X346" s="67">
        <v>10</v>
      </c>
      <c r="Y346" s="67" t="str">
        <f>_xlfn.XLOOKUP($V346, 'SNAP2 IDs'!$B$3:$B$15,'SNAP2 IDs'!E$3:E$15, "Lookup err")</f>
        <v>00:00:41:1e:e4:75</v>
      </c>
      <c r="Z346" s="67" t="str">
        <f>_xlfn.XLOOKUP($V346, 'SNAP2 IDs'!$B$3:$B$15,'SNAP2 IDs'!F$3:F$15, "Lookup err")</f>
        <v>snap10.sas.pvt</v>
      </c>
      <c r="AA346" s="67">
        <v>1</v>
      </c>
      <c r="AB346" s="67">
        <v>24</v>
      </c>
      <c r="AC346" s="67">
        <v>25</v>
      </c>
      <c r="AD346" s="67">
        <f t="shared" si="55"/>
        <v>58</v>
      </c>
      <c r="AE346" s="67">
        <f t="shared" si="56"/>
        <v>59</v>
      </c>
      <c r="AF346" s="67">
        <f t="shared" si="57"/>
        <v>317</v>
      </c>
      <c r="AG346" s="76"/>
    </row>
    <row r="347" spans="1:33" s="45" customFormat="1" ht="15.95" customHeight="1">
      <c r="A347" s="90"/>
      <c r="B347" s="87" t="s">
        <v>881</v>
      </c>
      <c r="C347" s="74" t="s">
        <v>789</v>
      </c>
      <c r="D347" s="74">
        <v>37.241871002199993</v>
      </c>
      <c r="E347" s="74">
        <v>-118.2865220692</v>
      </c>
      <c r="F347" s="74"/>
      <c r="G347" s="75">
        <v>-430.81</v>
      </c>
      <c r="H347" s="75">
        <v>232.37</v>
      </c>
      <c r="I347" s="85" t="s">
        <v>72</v>
      </c>
      <c r="J347" s="86" t="s">
        <v>193</v>
      </c>
      <c r="K347" s="99"/>
      <c r="L347" s="99"/>
      <c r="M347" s="67"/>
      <c r="N347" s="67"/>
      <c r="O347" s="67">
        <v>8</v>
      </c>
      <c r="P347" s="67" t="str">
        <f>_xlfn.XLOOKUP(O347,'ARX IDs'!B$3:B$47,'ARX IDs'!C$3:C$47,"")</f>
        <v/>
      </c>
      <c r="Q347" s="67">
        <f t="shared" si="58"/>
        <v>8</v>
      </c>
      <c r="R347" s="67">
        <v>5</v>
      </c>
      <c r="S347" s="84">
        <f t="shared" si="54"/>
        <v>805</v>
      </c>
      <c r="T347" s="80">
        <v>6</v>
      </c>
      <c r="U347" s="84">
        <f t="shared" si="59"/>
        <v>806</v>
      </c>
      <c r="V347" s="67">
        <f>IF(ISBLANK(X347), "", _xlfn.XLOOKUP(X347,'SNAP2 IDs'!C$3:C$15,'SNAP2 IDs'!B$3:B$15,""))</f>
        <v>12</v>
      </c>
      <c r="W347" s="67">
        <f>_xlfn.XLOOKUP($V347, 'SNAP2 IDs'!$B$3:$B$15,'SNAP2 IDs'!D$3:D$15, "Lookup err")</f>
        <v>1</v>
      </c>
      <c r="X347" s="67">
        <v>2</v>
      </c>
      <c r="Y347" s="67" t="str">
        <f>_xlfn.XLOOKUP($V347, 'SNAP2 IDs'!$B$3:$B$15,'SNAP2 IDs'!E$3:E$15, "Lookup err")</f>
        <v>02:00:d4:5b:e4:75</v>
      </c>
      <c r="Z347" s="67" t="str">
        <f>_xlfn.XLOOKUP($V347, 'SNAP2 IDs'!$B$3:$B$15,'SNAP2 IDs'!F$3:F$15, "Lookup err")</f>
        <v>snap02.sas.pvt</v>
      </c>
      <c r="AA347" s="67">
        <v>1</v>
      </c>
      <c r="AB347" s="67">
        <v>22</v>
      </c>
      <c r="AC347" s="67">
        <v>23</v>
      </c>
      <c r="AD347" s="67">
        <f t="shared" si="55"/>
        <v>52</v>
      </c>
      <c r="AE347" s="67">
        <f t="shared" si="56"/>
        <v>53</v>
      </c>
      <c r="AF347" s="67">
        <f t="shared" si="57"/>
        <v>58</v>
      </c>
      <c r="AG347" s="76"/>
    </row>
    <row r="348" spans="1:33" s="45" customFormat="1" ht="15.95" customHeight="1">
      <c r="A348" s="90"/>
      <c r="B348" s="87" t="s">
        <v>882</v>
      </c>
      <c r="C348" s="74" t="s">
        <v>789</v>
      </c>
      <c r="D348" s="74">
        <v>37.239895929199996</v>
      </c>
      <c r="E348" s="74">
        <v>-118.2881089692</v>
      </c>
      <c r="F348" s="74"/>
      <c r="G348" s="75">
        <v>-571.63</v>
      </c>
      <c r="H348" s="75">
        <v>13.17</v>
      </c>
      <c r="I348" s="85" t="s">
        <v>72</v>
      </c>
      <c r="J348" s="86" t="s">
        <v>193</v>
      </c>
      <c r="K348" s="99"/>
      <c r="L348" s="99"/>
      <c r="M348" s="67"/>
      <c r="N348" s="67"/>
      <c r="O348" s="67">
        <v>8</v>
      </c>
      <c r="P348" s="67" t="str">
        <f>_xlfn.XLOOKUP(O348,'ARX IDs'!B$3:B$47,'ARX IDs'!C$3:C$47,"")</f>
        <v/>
      </c>
      <c r="Q348" s="67">
        <f t="shared" si="58"/>
        <v>8</v>
      </c>
      <c r="R348" s="67">
        <v>7</v>
      </c>
      <c r="S348" s="84">
        <f t="shared" si="54"/>
        <v>807</v>
      </c>
      <c r="T348" s="80">
        <v>8</v>
      </c>
      <c r="U348" s="84">
        <f t="shared" si="59"/>
        <v>808</v>
      </c>
      <c r="V348" s="67">
        <f>IF(ISBLANK(X348), "", _xlfn.XLOOKUP(X348,'SNAP2 IDs'!C$3:C$15,'SNAP2 IDs'!B$3:B$15,""))</f>
        <v>12</v>
      </c>
      <c r="W348" s="67">
        <f>_xlfn.XLOOKUP($V348, 'SNAP2 IDs'!$B$3:$B$15,'SNAP2 IDs'!D$3:D$15, "Lookup err")</f>
        <v>1</v>
      </c>
      <c r="X348" s="67">
        <v>2</v>
      </c>
      <c r="Y348" s="67" t="str">
        <f>_xlfn.XLOOKUP($V348, 'SNAP2 IDs'!$B$3:$B$15,'SNAP2 IDs'!E$3:E$15, "Lookup err")</f>
        <v>02:00:d4:5b:e4:75</v>
      </c>
      <c r="Z348" s="67" t="str">
        <f>_xlfn.XLOOKUP($V348, 'SNAP2 IDs'!$B$3:$B$15,'SNAP2 IDs'!F$3:F$15, "Lookup err")</f>
        <v>snap02.sas.pvt</v>
      </c>
      <c r="AA348" s="67">
        <v>1</v>
      </c>
      <c r="AB348" s="67">
        <v>24</v>
      </c>
      <c r="AC348" s="67">
        <v>25</v>
      </c>
      <c r="AD348" s="67">
        <f t="shared" si="55"/>
        <v>58</v>
      </c>
      <c r="AE348" s="67">
        <f t="shared" si="56"/>
        <v>59</v>
      </c>
      <c r="AF348" s="67">
        <f t="shared" si="57"/>
        <v>61</v>
      </c>
      <c r="AG348" s="76"/>
    </row>
    <row r="349" spans="1:33" s="45" customFormat="1" ht="15.95" customHeight="1">
      <c r="A349" s="90"/>
      <c r="B349" s="87" t="s">
        <v>883</v>
      </c>
      <c r="C349" s="74" t="s">
        <v>789</v>
      </c>
      <c r="D349" s="74">
        <v>37.238303490199996</v>
      </c>
      <c r="E349" s="74">
        <v>-118.2820893642</v>
      </c>
      <c r="F349" s="74">
        <v>1182.67</v>
      </c>
      <c r="G349" s="75">
        <v>-37.5</v>
      </c>
      <c r="H349" s="75">
        <v>-163.56</v>
      </c>
      <c r="I349" s="85" t="s">
        <v>72</v>
      </c>
      <c r="J349" s="86" t="s">
        <v>193</v>
      </c>
      <c r="K349" s="99" t="s">
        <v>884</v>
      </c>
      <c r="L349" s="99" t="s">
        <v>730</v>
      </c>
      <c r="M349" s="67"/>
      <c r="N349" s="67"/>
      <c r="O349" s="67">
        <v>12</v>
      </c>
      <c r="P349" s="67">
        <f>_xlfn.XLOOKUP(O349,'ARX IDs'!B$3:B$47,'ARX IDs'!C$3:C$47,"")</f>
        <v>4110</v>
      </c>
      <c r="Q349" s="67">
        <f t="shared" si="58"/>
        <v>12</v>
      </c>
      <c r="R349" s="67">
        <v>7</v>
      </c>
      <c r="S349" s="84">
        <f t="shared" si="54"/>
        <v>1207</v>
      </c>
      <c r="T349" s="80">
        <v>8</v>
      </c>
      <c r="U349" s="84">
        <f t="shared" si="59"/>
        <v>1208</v>
      </c>
      <c r="V349" s="67">
        <f>IF(ISBLANK(X349), "", _xlfn.XLOOKUP(X349,'SNAP2 IDs'!C$3:C$15,'SNAP2 IDs'!B$3:B$15,""))</f>
        <v>3</v>
      </c>
      <c r="W349" s="67">
        <f>_xlfn.XLOOKUP($V349, 'SNAP2 IDs'!$B$3:$B$15,'SNAP2 IDs'!D$3:D$15, "Lookup err")</f>
        <v>2</v>
      </c>
      <c r="X349" s="67">
        <v>8</v>
      </c>
      <c r="Y349" s="67" t="str">
        <f>_xlfn.XLOOKUP($V349, 'SNAP2 IDs'!$B$3:$B$15,'SNAP2 IDs'!E$3:E$15, "Lookup err")</f>
        <v>00:00:b3:f2:e4:75</v>
      </c>
      <c r="Z349" s="67" t="str">
        <f>_xlfn.XLOOKUP($V349, 'SNAP2 IDs'!$B$3:$B$15,'SNAP2 IDs'!F$3:F$15, "Lookup err")</f>
        <v>snap08.sas.pvt</v>
      </c>
      <c r="AA349" s="67">
        <v>1</v>
      </c>
      <c r="AB349" s="67">
        <v>26</v>
      </c>
      <c r="AC349" s="67">
        <v>27</v>
      </c>
      <c r="AD349" s="67">
        <f t="shared" si="55"/>
        <v>56</v>
      </c>
      <c r="AE349" s="67">
        <f t="shared" si="56"/>
        <v>57</v>
      </c>
      <c r="AF349" s="67">
        <f t="shared" si="57"/>
        <v>252</v>
      </c>
      <c r="AG349" s="76"/>
    </row>
    <row r="350" spans="1:33" s="45" customFormat="1" ht="15.95" customHeight="1">
      <c r="A350" s="90"/>
      <c r="B350" s="87" t="s">
        <v>885</v>
      </c>
      <c r="C350" s="74" t="s">
        <v>789</v>
      </c>
      <c r="D350" s="74">
        <v>37.240589818199993</v>
      </c>
      <c r="E350" s="74">
        <v>-118.28323766920001</v>
      </c>
      <c r="F350" s="74">
        <v>1183.7</v>
      </c>
      <c r="G350" s="75">
        <v>-139.38999999999999</v>
      </c>
      <c r="H350" s="75">
        <v>90.18</v>
      </c>
      <c r="I350" s="85" t="s">
        <v>72</v>
      </c>
      <c r="J350" s="86" t="s">
        <v>193</v>
      </c>
      <c r="K350" s="99" t="s">
        <v>245</v>
      </c>
      <c r="L350" s="99" t="s">
        <v>886</v>
      </c>
      <c r="M350" s="67"/>
      <c r="N350" s="67"/>
      <c r="O350" s="67">
        <v>13</v>
      </c>
      <c r="P350" s="67">
        <f>_xlfn.XLOOKUP(O350,'ARX IDs'!B$3:B$47,'ARX IDs'!C$3:C$47,"")</f>
        <v>4105</v>
      </c>
      <c r="Q350" s="67">
        <f t="shared" si="58"/>
        <v>13</v>
      </c>
      <c r="R350" s="67">
        <v>11</v>
      </c>
      <c r="S350" s="84">
        <f t="shared" si="54"/>
        <v>1311</v>
      </c>
      <c r="T350" s="80">
        <v>12</v>
      </c>
      <c r="U350" s="84">
        <f t="shared" si="59"/>
        <v>1312</v>
      </c>
      <c r="V350" s="67">
        <f>IF(ISBLANK(X350), "", _xlfn.XLOOKUP(X350,'SNAP2 IDs'!C$3:C$15,'SNAP2 IDs'!B$3:B$15,""))</f>
        <v>2</v>
      </c>
      <c r="W350" s="67">
        <f>_xlfn.XLOOKUP($V350, 'SNAP2 IDs'!$B$3:$B$15,'SNAP2 IDs'!D$3:D$15, "Lookup err")</f>
        <v>2</v>
      </c>
      <c r="X350" s="67">
        <v>10</v>
      </c>
      <c r="Y350" s="67" t="str">
        <f>_xlfn.XLOOKUP($V350, 'SNAP2 IDs'!$B$3:$B$15,'SNAP2 IDs'!E$3:E$15, "Lookup err")</f>
        <v>00:00:41:1e:e4:75</v>
      </c>
      <c r="Z350" s="67" t="str">
        <f>_xlfn.XLOOKUP($V350, 'SNAP2 IDs'!$B$3:$B$15,'SNAP2 IDs'!F$3:F$15, "Lookup err")</f>
        <v>snap10.sas.pvt</v>
      </c>
      <c r="AA350" s="67">
        <v>1</v>
      </c>
      <c r="AB350" s="67">
        <v>26</v>
      </c>
      <c r="AC350" s="67">
        <v>27</v>
      </c>
      <c r="AD350" s="67">
        <f t="shared" si="55"/>
        <v>56</v>
      </c>
      <c r="AE350" s="67">
        <f t="shared" si="56"/>
        <v>57</v>
      </c>
      <c r="AF350" s="67">
        <f t="shared" si="57"/>
        <v>316</v>
      </c>
      <c r="AG350" s="76"/>
    </row>
    <row r="351" spans="1:33" s="45" customFormat="1" ht="15.95" customHeight="1">
      <c r="A351" s="90"/>
      <c r="B351" s="87" t="s">
        <v>887</v>
      </c>
      <c r="C351" s="74" t="s">
        <v>789</v>
      </c>
      <c r="D351" s="74">
        <v>37.236568716199997</v>
      </c>
      <c r="E351" s="74">
        <v>-118.29457354119999</v>
      </c>
      <c r="F351" s="74">
        <v>1177.69</v>
      </c>
      <c r="G351" s="75">
        <v>-1145.29</v>
      </c>
      <c r="H351" s="75">
        <v>-356.09</v>
      </c>
      <c r="I351" s="85" t="s">
        <v>72</v>
      </c>
      <c r="J351" s="86" t="s">
        <v>193</v>
      </c>
      <c r="K351" s="99"/>
      <c r="L351" s="99"/>
      <c r="M351" s="67"/>
      <c r="N351" s="67"/>
      <c r="O351" s="67">
        <v>12</v>
      </c>
      <c r="P351" s="67">
        <f>_xlfn.XLOOKUP(O351,'ARX IDs'!B$3:B$47,'ARX IDs'!C$3:C$47,"")</f>
        <v>4110</v>
      </c>
      <c r="Q351" s="67">
        <f t="shared" si="58"/>
        <v>12</v>
      </c>
      <c r="R351" s="67">
        <v>9</v>
      </c>
      <c r="S351" s="84">
        <f t="shared" si="54"/>
        <v>1209</v>
      </c>
      <c r="T351" s="80">
        <v>10</v>
      </c>
      <c r="U351" s="84">
        <f t="shared" si="59"/>
        <v>1210</v>
      </c>
      <c r="V351" s="67">
        <f>IF(ISBLANK(X351), "", _xlfn.XLOOKUP(X351,'SNAP2 IDs'!C$3:C$15,'SNAP2 IDs'!B$3:B$15,""))</f>
        <v>3</v>
      </c>
      <c r="W351" s="67">
        <f>_xlfn.XLOOKUP($V351, 'SNAP2 IDs'!$B$3:$B$15,'SNAP2 IDs'!D$3:D$15, "Lookup err")</f>
        <v>2</v>
      </c>
      <c r="X351" s="67">
        <v>8</v>
      </c>
      <c r="Y351" s="67" t="str">
        <f>_xlfn.XLOOKUP($V351, 'SNAP2 IDs'!$B$3:$B$15,'SNAP2 IDs'!E$3:E$15, "Lookup err")</f>
        <v>00:00:b3:f2:e4:75</v>
      </c>
      <c r="Z351" s="67" t="str">
        <f>_xlfn.XLOOKUP($V351, 'SNAP2 IDs'!$B$3:$B$15,'SNAP2 IDs'!F$3:F$15, "Lookup err")</f>
        <v>snap08.sas.pvt</v>
      </c>
      <c r="AA351" s="67">
        <v>1</v>
      </c>
      <c r="AB351" s="67">
        <v>28</v>
      </c>
      <c r="AC351" s="67">
        <v>29</v>
      </c>
      <c r="AD351" s="67">
        <f t="shared" si="55"/>
        <v>62</v>
      </c>
      <c r="AE351" s="67">
        <f t="shared" si="56"/>
        <v>63</v>
      </c>
      <c r="AF351" s="67">
        <f t="shared" si="57"/>
        <v>255</v>
      </c>
      <c r="AG351" s="76"/>
    </row>
    <row r="352" spans="1:33" s="45" customFormat="1" ht="15.95" customHeight="1">
      <c r="A352" s="90"/>
      <c r="B352" s="87" t="s">
        <v>888</v>
      </c>
      <c r="C352" s="74" t="s">
        <v>789</v>
      </c>
      <c r="D352" s="74">
        <v>37.238919072199991</v>
      </c>
      <c r="E352" s="74">
        <v>-118.2954386342</v>
      </c>
      <c r="F352" s="74">
        <v>1178.31</v>
      </c>
      <c r="G352" s="75">
        <v>-1222.01</v>
      </c>
      <c r="H352" s="75">
        <v>-95.25</v>
      </c>
      <c r="I352" s="85" t="s">
        <v>72</v>
      </c>
      <c r="J352" s="86" t="s">
        <v>193</v>
      </c>
      <c r="K352" s="99"/>
      <c r="L352" s="99"/>
      <c r="M352" s="67"/>
      <c r="N352" s="67"/>
      <c r="O352" s="67">
        <v>10</v>
      </c>
      <c r="P352" s="67">
        <f>_xlfn.XLOOKUP(O352,'ARX IDs'!B$3:B$47,'ARX IDs'!C$3:C$47,"")</f>
        <v>4103</v>
      </c>
      <c r="Q352" s="67">
        <f t="shared" si="58"/>
        <v>10</v>
      </c>
      <c r="R352" s="67">
        <v>1</v>
      </c>
      <c r="S352" s="84">
        <f t="shared" si="54"/>
        <v>1001</v>
      </c>
      <c r="T352" s="80">
        <v>2</v>
      </c>
      <c r="U352" s="84">
        <f t="shared" si="59"/>
        <v>1002</v>
      </c>
      <c r="V352" s="67">
        <f>IF(ISBLANK(X352), "", _xlfn.XLOOKUP(X352,'SNAP2 IDs'!C$3:C$15,'SNAP2 IDs'!B$3:B$15,""))</f>
        <v>7</v>
      </c>
      <c r="W352" s="67">
        <f>_xlfn.XLOOKUP($V352, 'SNAP2 IDs'!$B$3:$B$15,'SNAP2 IDs'!D$3:D$15, "Lookup err")</f>
        <v>1</v>
      </c>
      <c r="X352" s="67">
        <v>4</v>
      </c>
      <c r="Y352" s="67" t="str">
        <f>_xlfn.XLOOKUP($V352, 'SNAP2 IDs'!$B$3:$B$15,'SNAP2 IDs'!E$3:E$15, "Lookup err")</f>
        <v>00:00:08:4b:e4:6f</v>
      </c>
      <c r="Z352" s="67" t="str">
        <f>_xlfn.XLOOKUP($V352, 'SNAP2 IDs'!$B$3:$B$15,'SNAP2 IDs'!F$3:F$15, "Lookup err")</f>
        <v>snap04.sas.pvt</v>
      </c>
      <c r="AA352" s="67">
        <v>1</v>
      </c>
      <c r="AB352" s="67">
        <v>26</v>
      </c>
      <c r="AC352" s="67">
        <v>27</v>
      </c>
      <c r="AD352" s="67">
        <f t="shared" si="55"/>
        <v>56</v>
      </c>
      <c r="AE352" s="67">
        <f t="shared" si="56"/>
        <v>57</v>
      </c>
      <c r="AF352" s="67">
        <f t="shared" si="57"/>
        <v>124</v>
      </c>
      <c r="AG352" s="76"/>
    </row>
    <row r="353" spans="1:33" s="45" customFormat="1" ht="15.95" customHeight="1">
      <c r="A353" s="90"/>
      <c r="B353" s="87" t="s">
        <v>889</v>
      </c>
      <c r="C353" s="74" t="s">
        <v>789</v>
      </c>
      <c r="D353" s="74">
        <v>37.245061030199992</v>
      </c>
      <c r="E353" s="74">
        <v>-118.29092141620001</v>
      </c>
      <c r="F353" s="74">
        <v>1184.23</v>
      </c>
      <c r="G353" s="75">
        <v>-821.13</v>
      </c>
      <c r="H353" s="75">
        <v>586.41</v>
      </c>
      <c r="I353" s="85" t="s">
        <v>72</v>
      </c>
      <c r="J353" s="86" t="s">
        <v>193</v>
      </c>
      <c r="K353" s="99"/>
      <c r="L353" s="99"/>
      <c r="M353" s="67"/>
      <c r="N353" s="67"/>
      <c r="O353" s="67">
        <v>12</v>
      </c>
      <c r="P353" s="67">
        <f>_xlfn.XLOOKUP(O353,'ARX IDs'!B$3:B$47,'ARX IDs'!C$3:C$47,"")</f>
        <v>4110</v>
      </c>
      <c r="Q353" s="67">
        <f t="shared" si="58"/>
        <v>12</v>
      </c>
      <c r="R353" s="67">
        <v>13</v>
      </c>
      <c r="S353" s="84">
        <f t="shared" si="54"/>
        <v>1213</v>
      </c>
      <c r="T353" s="80">
        <v>14</v>
      </c>
      <c r="U353" s="84">
        <f t="shared" si="59"/>
        <v>1214</v>
      </c>
      <c r="V353" s="67">
        <v>1</v>
      </c>
      <c r="W353" s="67">
        <f>_xlfn.XLOOKUP($V353, 'SNAP2 IDs'!$B$3:$B$15,'SNAP2 IDs'!D$3:D$15, "Lookup err")</f>
        <v>2</v>
      </c>
      <c r="X353" s="67">
        <v>9</v>
      </c>
      <c r="Y353" s="67" t="str">
        <f>_xlfn.XLOOKUP($V353, 'SNAP2 IDs'!$B$3:$B$15,'SNAP2 IDs'!E$3:E$15, "Lookup err")</f>
        <v>02:00:ce:ca:e4:6f</v>
      </c>
      <c r="Z353" s="67" t="str">
        <f>_xlfn.XLOOKUP($V353, 'SNAP2 IDs'!$B$3:$B$15,'SNAP2 IDs'!F$3:F$15, "Lookup err")</f>
        <v>snap09.sas.pvt</v>
      </c>
      <c r="AA353" s="67">
        <v>1</v>
      </c>
      <c r="AB353" s="67">
        <v>22</v>
      </c>
      <c r="AC353" s="67">
        <v>23</v>
      </c>
      <c r="AD353" s="67">
        <f t="shared" ref="AD353:AD369" si="60">_xlfn.BITXOR(AB353,2) + 32*AA353</f>
        <v>52</v>
      </c>
      <c r="AE353" s="67">
        <f t="shared" ref="AE353:AE369" si="61">_xlfn.BITXOR(AC353,2) + 32*AA353</f>
        <v>53</v>
      </c>
      <c r="AF353" s="67">
        <f t="shared" ref="AF353:AF369" si="62">32*(X353-1) + (AD353/2)</f>
        <v>282</v>
      </c>
      <c r="AG353" s="76"/>
    </row>
    <row r="354" spans="1:33" s="45" customFormat="1" ht="15.95" customHeight="1">
      <c r="A354" s="90"/>
      <c r="B354" s="87" t="s">
        <v>890</v>
      </c>
      <c r="C354" s="74" t="s">
        <v>789</v>
      </c>
      <c r="D354" s="74">
        <v>37.246615193199993</v>
      </c>
      <c r="E354" s="74">
        <v>-118.2893410982</v>
      </c>
      <c r="F354" s="74">
        <v>1185.05</v>
      </c>
      <c r="G354" s="75">
        <v>-680.9</v>
      </c>
      <c r="H354" s="75">
        <v>758.89</v>
      </c>
      <c r="I354" s="85" t="s">
        <v>72</v>
      </c>
      <c r="J354" s="86" t="s">
        <v>193</v>
      </c>
      <c r="K354" s="99"/>
      <c r="L354" s="99"/>
      <c r="M354" s="67"/>
      <c r="N354" s="67"/>
      <c r="O354" s="67">
        <v>13</v>
      </c>
      <c r="P354" s="67">
        <f>_xlfn.XLOOKUP(O354,'ARX IDs'!B$3:B$47,'ARX IDs'!C$3:C$47,"")</f>
        <v>4105</v>
      </c>
      <c r="Q354" s="67">
        <f t="shared" si="58"/>
        <v>13</v>
      </c>
      <c r="R354" s="67">
        <v>13</v>
      </c>
      <c r="S354" s="84">
        <f t="shared" si="54"/>
        <v>1313</v>
      </c>
      <c r="T354" s="80">
        <v>14</v>
      </c>
      <c r="U354" s="84">
        <f t="shared" si="59"/>
        <v>1314</v>
      </c>
      <c r="V354" s="67">
        <f>IF(ISBLANK(X354), "", _xlfn.XLOOKUP(X354,'SNAP2 IDs'!C$3:C$15,'SNAP2 IDs'!B$3:B$15,""))</f>
        <v>2</v>
      </c>
      <c r="W354" s="67">
        <f>_xlfn.XLOOKUP($V354, 'SNAP2 IDs'!$B$3:$B$15,'SNAP2 IDs'!D$3:D$15, "Lookup err")</f>
        <v>2</v>
      </c>
      <c r="X354" s="67">
        <v>10</v>
      </c>
      <c r="Y354" s="67" t="str">
        <f>_xlfn.XLOOKUP($V354, 'SNAP2 IDs'!$B$3:$B$15,'SNAP2 IDs'!E$3:E$15, "Lookup err")</f>
        <v>00:00:41:1e:e4:75</v>
      </c>
      <c r="Z354" s="67" t="str">
        <f>_xlfn.XLOOKUP($V354, 'SNAP2 IDs'!$B$3:$B$15,'SNAP2 IDs'!F$3:F$15, "Lookup err")</f>
        <v>snap10.sas.pvt</v>
      </c>
      <c r="AA354" s="67">
        <v>1</v>
      </c>
      <c r="AB354" s="67">
        <v>28</v>
      </c>
      <c r="AC354" s="67">
        <v>29</v>
      </c>
      <c r="AD354" s="67">
        <f t="shared" si="60"/>
        <v>62</v>
      </c>
      <c r="AE354" s="67">
        <f t="shared" si="61"/>
        <v>63</v>
      </c>
      <c r="AF354" s="67">
        <f t="shared" si="62"/>
        <v>319</v>
      </c>
      <c r="AG354" s="76"/>
    </row>
    <row r="355" spans="1:33" s="45" customFormat="1" ht="15.95" customHeight="1">
      <c r="A355" s="90"/>
      <c r="B355" s="87" t="s">
        <v>891</v>
      </c>
      <c r="C355" s="74" t="s">
        <v>789</v>
      </c>
      <c r="D355" s="74">
        <v>37.242282866199993</v>
      </c>
      <c r="E355" s="74">
        <v>-118.2911782692</v>
      </c>
      <c r="F355" s="74"/>
      <c r="G355" s="75">
        <v>-843.95</v>
      </c>
      <c r="H355" s="75">
        <v>278.08</v>
      </c>
      <c r="I355" s="85" t="s">
        <v>72</v>
      </c>
      <c r="J355" s="86" t="s">
        <v>193</v>
      </c>
      <c r="K355" s="99"/>
      <c r="L355" s="99"/>
      <c r="M355" s="67"/>
      <c r="N355" s="67"/>
      <c r="O355" s="67">
        <v>8</v>
      </c>
      <c r="P355" s="67" t="str">
        <f>_xlfn.XLOOKUP(O355,'ARX IDs'!B$3:B$47,'ARX IDs'!C$3:C$47,"")</f>
        <v/>
      </c>
      <c r="Q355" s="67">
        <f t="shared" si="58"/>
        <v>8</v>
      </c>
      <c r="R355" s="67">
        <v>9</v>
      </c>
      <c r="S355" s="84">
        <f t="shared" si="54"/>
        <v>809</v>
      </c>
      <c r="T355" s="80">
        <v>10</v>
      </c>
      <c r="U355" s="84">
        <f t="shared" si="59"/>
        <v>810</v>
      </c>
      <c r="V355" s="67">
        <f>IF(ISBLANK(X355), "", _xlfn.XLOOKUP(X355,'SNAP2 IDs'!C$3:C$15,'SNAP2 IDs'!B$3:B$15,""))</f>
        <v>12</v>
      </c>
      <c r="W355" s="67">
        <f>_xlfn.XLOOKUP($V355, 'SNAP2 IDs'!$B$3:$B$15,'SNAP2 IDs'!D$3:D$15, "Lookup err")</f>
        <v>1</v>
      </c>
      <c r="X355" s="67">
        <v>2</v>
      </c>
      <c r="Y355" s="67" t="str">
        <f>_xlfn.XLOOKUP($V355, 'SNAP2 IDs'!$B$3:$B$15,'SNAP2 IDs'!E$3:E$15, "Lookup err")</f>
        <v>02:00:d4:5b:e4:75</v>
      </c>
      <c r="Z355" s="67" t="str">
        <f>_xlfn.XLOOKUP($V355, 'SNAP2 IDs'!$B$3:$B$15,'SNAP2 IDs'!F$3:F$15, "Lookup err")</f>
        <v>snap02.sas.pvt</v>
      </c>
      <c r="AA355" s="67">
        <v>1</v>
      </c>
      <c r="AB355" s="67">
        <v>26</v>
      </c>
      <c r="AC355" s="67">
        <v>27</v>
      </c>
      <c r="AD355" s="67">
        <f t="shared" si="60"/>
        <v>56</v>
      </c>
      <c r="AE355" s="67">
        <f t="shared" si="61"/>
        <v>57</v>
      </c>
      <c r="AF355" s="67">
        <f t="shared" si="62"/>
        <v>60</v>
      </c>
      <c r="AG355" s="76"/>
    </row>
    <row r="356" spans="1:33" s="45" customFormat="1" ht="15.95" customHeight="1">
      <c r="A356" s="90"/>
      <c r="B356" s="87" t="s">
        <v>892</v>
      </c>
      <c r="C356" s="74" t="s">
        <v>789</v>
      </c>
      <c r="D356" s="74">
        <v>37.243402131199993</v>
      </c>
      <c r="E356" s="74">
        <v>-118.2884507962</v>
      </c>
      <c r="F356" s="74"/>
      <c r="G356" s="75">
        <v>-601.92999999999995</v>
      </c>
      <c r="H356" s="75">
        <v>402.3</v>
      </c>
      <c r="I356" s="85" t="s">
        <v>72</v>
      </c>
      <c r="J356" s="86" t="s">
        <v>193</v>
      </c>
      <c r="K356" s="99"/>
      <c r="L356" s="99"/>
      <c r="M356" s="67"/>
      <c r="N356" s="67"/>
      <c r="O356" s="67">
        <v>4</v>
      </c>
      <c r="P356" s="67" t="str">
        <f>_xlfn.XLOOKUP(O356,'ARX IDs'!B$3:B$47,'ARX IDs'!C$3:C$47,"")</f>
        <v/>
      </c>
      <c r="Q356" s="67">
        <f t="shared" si="58"/>
        <v>4</v>
      </c>
      <c r="R356" s="67">
        <v>11</v>
      </c>
      <c r="S356" s="84">
        <f t="shared" si="54"/>
        <v>411</v>
      </c>
      <c r="T356" s="80">
        <v>12</v>
      </c>
      <c r="U356" s="84">
        <f t="shared" si="59"/>
        <v>412</v>
      </c>
      <c r="V356" s="67">
        <f>IF(ISBLANK(X356), "", _xlfn.XLOOKUP(X356,'SNAP2 IDs'!C$3:C$15,'SNAP2 IDs'!B$3:B$15,""))</f>
        <v>13</v>
      </c>
      <c r="W356" s="67">
        <f>_xlfn.XLOOKUP($V356, 'SNAP2 IDs'!$B$3:$B$15,'SNAP2 IDs'!D$3:D$15, "Lookup err")</f>
        <v>1</v>
      </c>
      <c r="X356" s="67">
        <v>1</v>
      </c>
      <c r="Y356" s="67" t="str">
        <f>_xlfn.XLOOKUP($V356, 'SNAP2 IDs'!$B$3:$B$15,'SNAP2 IDs'!E$3:E$15, "Lookup err")</f>
        <v>00:00:4e:e4:ef:75</v>
      </c>
      <c r="Z356" s="67" t="str">
        <f>_xlfn.XLOOKUP($V356, 'SNAP2 IDs'!$B$3:$B$15,'SNAP2 IDs'!F$3:F$15, "Lookup err")</f>
        <v>snap01.sas.pvt</v>
      </c>
      <c r="AA356" s="67">
        <v>1</v>
      </c>
      <c r="AB356" s="67">
        <v>26</v>
      </c>
      <c r="AC356" s="67">
        <v>27</v>
      </c>
      <c r="AD356" s="67">
        <f t="shared" si="60"/>
        <v>56</v>
      </c>
      <c r="AE356" s="67">
        <f t="shared" si="61"/>
        <v>57</v>
      </c>
      <c r="AF356" s="67">
        <f t="shared" si="62"/>
        <v>28</v>
      </c>
      <c r="AG356" s="76"/>
    </row>
    <row r="357" spans="1:33" s="45" customFormat="1" ht="15.95" customHeight="1">
      <c r="A357" s="90"/>
      <c r="B357" s="87" t="s">
        <v>893</v>
      </c>
      <c r="C357" s="74" t="s">
        <v>789</v>
      </c>
      <c r="D357" s="74">
        <v>37.249456382199995</v>
      </c>
      <c r="E357" s="74">
        <v>-118.29484126920001</v>
      </c>
      <c r="F357" s="74">
        <v>1184.46</v>
      </c>
      <c r="G357" s="75">
        <v>-1168.8499999999999</v>
      </c>
      <c r="H357" s="75">
        <v>1074.22</v>
      </c>
      <c r="I357" s="85" t="s">
        <v>72</v>
      </c>
      <c r="J357" s="86" t="s">
        <v>193</v>
      </c>
      <c r="K357" s="99"/>
      <c r="L357" s="99"/>
      <c r="M357" s="67"/>
      <c r="N357" s="67"/>
      <c r="O357" s="67">
        <v>4</v>
      </c>
      <c r="P357" s="67" t="str">
        <f>_xlfn.XLOOKUP(O357,'ARX IDs'!B$3:B$47,'ARX IDs'!C$3:C$47,"")</f>
        <v/>
      </c>
      <c r="Q357" s="67">
        <f t="shared" ref="Q357:Q369" si="63">O357</f>
        <v>4</v>
      </c>
      <c r="R357" s="67">
        <v>13</v>
      </c>
      <c r="S357" s="84">
        <f t="shared" si="54"/>
        <v>413</v>
      </c>
      <c r="T357" s="80">
        <v>14</v>
      </c>
      <c r="U357" s="84">
        <f t="shared" si="59"/>
        <v>414</v>
      </c>
      <c r="V357" s="67">
        <f>IF(ISBLANK(X357), "", _xlfn.XLOOKUP(X357,'SNAP2 IDs'!C$3:C$15,'SNAP2 IDs'!B$3:B$15,""))</f>
        <v>13</v>
      </c>
      <c r="W357" s="67">
        <f>_xlfn.XLOOKUP($V357, 'SNAP2 IDs'!$B$3:$B$15,'SNAP2 IDs'!D$3:D$15, "Lookup err")</f>
        <v>1</v>
      </c>
      <c r="X357" s="67">
        <v>1</v>
      </c>
      <c r="Y357" s="67" t="str">
        <f>_xlfn.XLOOKUP($V357, 'SNAP2 IDs'!$B$3:$B$15,'SNAP2 IDs'!E$3:E$15, "Lookup err")</f>
        <v>00:00:4e:e4:ef:75</v>
      </c>
      <c r="Z357" s="67" t="str">
        <f>_xlfn.XLOOKUP($V357, 'SNAP2 IDs'!$B$3:$B$15,'SNAP2 IDs'!F$3:F$15, "Lookup err")</f>
        <v>snap01.sas.pvt</v>
      </c>
      <c r="AA357" s="67">
        <v>1</v>
      </c>
      <c r="AB357" s="67">
        <v>28</v>
      </c>
      <c r="AC357" s="67">
        <v>29</v>
      </c>
      <c r="AD357" s="67">
        <f t="shared" si="60"/>
        <v>62</v>
      </c>
      <c r="AE357" s="67">
        <f t="shared" si="61"/>
        <v>63</v>
      </c>
      <c r="AF357" s="67">
        <f t="shared" si="62"/>
        <v>31</v>
      </c>
      <c r="AG357" s="76"/>
    </row>
    <row r="358" spans="1:33" s="45" customFormat="1" ht="15.95" customHeight="1">
      <c r="A358" s="90"/>
      <c r="B358" s="87" t="s">
        <v>894</v>
      </c>
      <c r="C358" s="74" t="s">
        <v>789</v>
      </c>
      <c r="D358" s="74">
        <v>37.249074793199995</v>
      </c>
      <c r="E358" s="74">
        <v>-118.2918006692</v>
      </c>
      <c r="F358" s="74">
        <v>1185.78</v>
      </c>
      <c r="G358" s="75">
        <v>-899.09</v>
      </c>
      <c r="H358" s="75">
        <v>1031.8699999999999</v>
      </c>
      <c r="I358" s="85" t="s">
        <v>72</v>
      </c>
      <c r="J358" s="86" t="s">
        <v>193</v>
      </c>
      <c r="K358" s="99"/>
      <c r="L358" s="99"/>
      <c r="M358" s="67"/>
      <c r="N358" s="67"/>
      <c r="O358" s="67">
        <v>8</v>
      </c>
      <c r="P358" s="67" t="str">
        <f>_xlfn.XLOOKUP(O358,'ARX IDs'!B$3:B$47,'ARX IDs'!C$3:C$47,"")</f>
        <v/>
      </c>
      <c r="Q358" s="67">
        <f t="shared" si="63"/>
        <v>8</v>
      </c>
      <c r="R358" s="67">
        <v>11</v>
      </c>
      <c r="S358" s="84">
        <f t="shared" si="54"/>
        <v>811</v>
      </c>
      <c r="T358" s="80">
        <v>12</v>
      </c>
      <c r="U358" s="84">
        <f t="shared" si="59"/>
        <v>812</v>
      </c>
      <c r="V358" s="67">
        <f>IF(ISBLANK(X358), "", _xlfn.XLOOKUP(X358,'SNAP2 IDs'!C$3:C$15,'SNAP2 IDs'!B$3:B$15,""))</f>
        <v>12</v>
      </c>
      <c r="W358" s="67">
        <f>_xlfn.XLOOKUP($V358, 'SNAP2 IDs'!$B$3:$B$15,'SNAP2 IDs'!D$3:D$15, "Lookup err")</f>
        <v>1</v>
      </c>
      <c r="X358" s="67">
        <v>2</v>
      </c>
      <c r="Y358" s="67" t="str">
        <f>_xlfn.XLOOKUP($V358, 'SNAP2 IDs'!$B$3:$B$15,'SNAP2 IDs'!E$3:E$15, "Lookup err")</f>
        <v>02:00:d4:5b:e4:75</v>
      </c>
      <c r="Z358" s="67" t="str">
        <f>_xlfn.XLOOKUP($V358, 'SNAP2 IDs'!$B$3:$B$15,'SNAP2 IDs'!F$3:F$15, "Lookup err")</f>
        <v>snap02.sas.pvt</v>
      </c>
      <c r="AA358" s="67">
        <v>1</v>
      </c>
      <c r="AB358" s="67">
        <v>28</v>
      </c>
      <c r="AC358" s="67">
        <v>29</v>
      </c>
      <c r="AD358" s="67">
        <f t="shared" si="60"/>
        <v>62</v>
      </c>
      <c r="AE358" s="67">
        <f t="shared" si="61"/>
        <v>63</v>
      </c>
      <c r="AF358" s="67">
        <f t="shared" si="62"/>
        <v>63</v>
      </c>
      <c r="AG358" s="76"/>
    </row>
    <row r="359" spans="1:33" s="45" customFormat="1" ht="15.95" customHeight="1">
      <c r="A359" s="90"/>
      <c r="B359" s="87" t="s">
        <v>895</v>
      </c>
      <c r="C359" s="74" t="s">
        <v>789</v>
      </c>
      <c r="D359" s="74">
        <v>37.236051680199992</v>
      </c>
      <c r="E359" s="74">
        <v>-118.2822477262</v>
      </c>
      <c r="F359" s="74">
        <v>1181.72</v>
      </c>
      <c r="G359" s="75">
        <v>-51.56</v>
      </c>
      <c r="H359" s="75">
        <v>-413.48</v>
      </c>
      <c r="I359" s="85" t="s">
        <v>72</v>
      </c>
      <c r="J359" s="85" t="s">
        <v>72</v>
      </c>
      <c r="K359" s="99"/>
      <c r="L359" s="99"/>
      <c r="M359" s="67"/>
      <c r="N359" s="67"/>
      <c r="O359" s="67">
        <v>11</v>
      </c>
      <c r="P359" s="67">
        <f>_xlfn.XLOOKUP(O359,'ARX IDs'!B$3:B$47,'ARX IDs'!C$3:C$47,"")</f>
        <v>4109</v>
      </c>
      <c r="Q359" s="67">
        <f t="shared" si="63"/>
        <v>11</v>
      </c>
      <c r="R359" s="67">
        <v>15</v>
      </c>
      <c r="S359" s="84">
        <f t="shared" si="54"/>
        <v>1115</v>
      </c>
      <c r="T359" s="80">
        <v>16</v>
      </c>
      <c r="U359" s="84">
        <f t="shared" si="59"/>
        <v>1116</v>
      </c>
      <c r="V359" s="67">
        <f>IF(ISBLANK(X359), "", _xlfn.XLOOKUP(X359,'SNAP2 IDs'!C$3:C$15,'SNAP2 IDs'!B$3:B$15,""))</f>
        <v>8</v>
      </c>
      <c r="W359" s="67">
        <f>_xlfn.XLOOKUP($V359, 'SNAP2 IDs'!$B$3:$B$15,'SNAP2 IDs'!D$3:D$15, "Lookup err")</f>
        <v>2</v>
      </c>
      <c r="X359" s="67">
        <v>7</v>
      </c>
      <c r="Y359" s="67" t="str">
        <f>_xlfn.XLOOKUP($V359, 'SNAP2 IDs'!$B$3:$B$15,'SNAP2 IDs'!E$3:E$15, "Lookup err")</f>
        <v>00:00:d6:de:e4:75</v>
      </c>
      <c r="Z359" s="67" t="str">
        <f>_xlfn.XLOOKUP($V359, 'SNAP2 IDs'!$B$3:$B$15,'SNAP2 IDs'!F$3:F$15, "Lookup err")</f>
        <v>snap07.sas.pvt</v>
      </c>
      <c r="AA359" s="67">
        <v>1</v>
      </c>
      <c r="AB359" s="67">
        <v>30</v>
      </c>
      <c r="AC359" s="67">
        <v>31</v>
      </c>
      <c r="AD359" s="67">
        <f t="shared" si="60"/>
        <v>60</v>
      </c>
      <c r="AE359" s="67">
        <f t="shared" si="61"/>
        <v>61</v>
      </c>
      <c r="AF359" s="67">
        <f t="shared" si="62"/>
        <v>222</v>
      </c>
      <c r="AG359" s="76"/>
    </row>
    <row r="360" spans="1:33" s="45" customFormat="1" ht="15.95" customHeight="1">
      <c r="A360" s="90"/>
      <c r="B360" s="87" t="s">
        <v>896</v>
      </c>
      <c r="C360" s="74" t="s">
        <v>789</v>
      </c>
      <c r="D360" s="74">
        <v>37.236065891199992</v>
      </c>
      <c r="E360" s="74">
        <v>-118.2806321692</v>
      </c>
      <c r="F360" s="74">
        <v>1181.18</v>
      </c>
      <c r="G360" s="75">
        <v>91.8</v>
      </c>
      <c r="H360" s="75">
        <v>-411.9</v>
      </c>
      <c r="I360" s="85" t="s">
        <v>72</v>
      </c>
      <c r="J360" s="86" t="s">
        <v>193</v>
      </c>
      <c r="K360" s="99"/>
      <c r="L360" s="99"/>
      <c r="M360" s="67"/>
      <c r="N360" s="67"/>
      <c r="O360" s="67">
        <v>13</v>
      </c>
      <c r="P360" s="67">
        <f>_xlfn.XLOOKUP(O360,'ARX IDs'!B$3:B$47,'ARX IDs'!C$3:C$47,"")</f>
        <v>4105</v>
      </c>
      <c r="Q360" s="67">
        <f t="shared" si="63"/>
        <v>13</v>
      </c>
      <c r="R360" s="67">
        <v>15</v>
      </c>
      <c r="S360" s="84">
        <f t="shared" si="54"/>
        <v>1315</v>
      </c>
      <c r="T360" s="80">
        <v>16</v>
      </c>
      <c r="U360" s="84">
        <f t="shared" si="59"/>
        <v>1316</v>
      </c>
      <c r="V360" s="67">
        <f>IF(ISBLANK(X360), "", _xlfn.XLOOKUP(X360,'SNAP2 IDs'!C$3:C$15,'SNAP2 IDs'!B$3:B$15,""))</f>
        <v>2</v>
      </c>
      <c r="W360" s="67">
        <f>_xlfn.XLOOKUP($V360, 'SNAP2 IDs'!$B$3:$B$15,'SNAP2 IDs'!D$3:D$15, "Lookup err")</f>
        <v>2</v>
      </c>
      <c r="X360" s="67">
        <v>10</v>
      </c>
      <c r="Y360" s="67" t="str">
        <f>_xlfn.XLOOKUP($V360, 'SNAP2 IDs'!$B$3:$B$15,'SNAP2 IDs'!E$3:E$15, "Lookup err")</f>
        <v>00:00:41:1e:e4:75</v>
      </c>
      <c r="Z360" s="67" t="str">
        <f>_xlfn.XLOOKUP($V360, 'SNAP2 IDs'!$B$3:$B$15,'SNAP2 IDs'!F$3:F$15, "Lookup err")</f>
        <v>snap10.sas.pvt</v>
      </c>
      <c r="AA360" s="67">
        <v>1</v>
      </c>
      <c r="AB360" s="67">
        <v>30</v>
      </c>
      <c r="AC360" s="67">
        <v>31</v>
      </c>
      <c r="AD360" s="67">
        <f t="shared" si="60"/>
        <v>60</v>
      </c>
      <c r="AE360" s="67">
        <f t="shared" si="61"/>
        <v>61</v>
      </c>
      <c r="AF360" s="67">
        <f t="shared" si="62"/>
        <v>318</v>
      </c>
      <c r="AG360" s="76"/>
    </row>
    <row r="361" spans="1:33" s="45" customFormat="1" ht="15.95" customHeight="1">
      <c r="A361" s="90"/>
      <c r="B361" s="87" t="s">
        <v>897</v>
      </c>
      <c r="C361" s="74" t="s">
        <v>789</v>
      </c>
      <c r="D361" s="74">
        <v>37.237455831199995</v>
      </c>
      <c r="E361" s="74">
        <v>-118.2791484692</v>
      </c>
      <c r="F361" s="74">
        <v>1181.73</v>
      </c>
      <c r="G361" s="75">
        <v>223.45</v>
      </c>
      <c r="H361" s="75">
        <v>-257.64</v>
      </c>
      <c r="I361" s="85" t="s">
        <v>72</v>
      </c>
      <c r="J361" s="86" t="s">
        <v>193</v>
      </c>
      <c r="K361" s="99"/>
      <c r="L361" s="99"/>
      <c r="M361" s="67"/>
      <c r="N361" s="67"/>
      <c r="O361" s="67">
        <v>13</v>
      </c>
      <c r="P361" s="67">
        <f>_xlfn.XLOOKUP(O361,'ARX IDs'!B$3:B$47,'ARX IDs'!C$3:C$47,"")</f>
        <v>4105</v>
      </c>
      <c r="Q361" s="67">
        <f t="shared" si="63"/>
        <v>13</v>
      </c>
      <c r="R361" s="67">
        <v>5</v>
      </c>
      <c r="S361" s="84">
        <f t="shared" si="54"/>
        <v>1305</v>
      </c>
      <c r="T361" s="80">
        <v>6</v>
      </c>
      <c r="U361" s="84">
        <f t="shared" si="59"/>
        <v>1306</v>
      </c>
      <c r="V361" s="67">
        <f>IF(ISBLANK(X361), "", _xlfn.XLOOKUP(X361,'SNAP2 IDs'!C$3:C$15,'SNAP2 IDs'!B$3:B$15,""))</f>
        <v>1</v>
      </c>
      <c r="W361" s="67">
        <f>_xlfn.XLOOKUP($V361, 'SNAP2 IDs'!$B$3:$B$15,'SNAP2 IDs'!D$3:D$15, "Lookup err")</f>
        <v>2</v>
      </c>
      <c r="X361" s="67">
        <v>9</v>
      </c>
      <c r="Y361" s="67" t="str">
        <f>_xlfn.XLOOKUP($V361, 'SNAP2 IDs'!$B$3:$B$15,'SNAP2 IDs'!E$3:E$15, "Lookup err")</f>
        <v>02:00:ce:ca:e4:6f</v>
      </c>
      <c r="Z361" s="67" t="str">
        <f>_xlfn.XLOOKUP($V361, 'SNAP2 IDs'!$B$3:$B$15,'SNAP2 IDs'!F$3:F$15, "Lookup err")</f>
        <v>snap09.sas.pvt</v>
      </c>
      <c r="AA361" s="67">
        <v>1</v>
      </c>
      <c r="AB361" s="67">
        <v>30</v>
      </c>
      <c r="AC361" s="67">
        <v>31</v>
      </c>
      <c r="AD361" s="67">
        <f t="shared" si="60"/>
        <v>60</v>
      </c>
      <c r="AE361" s="67">
        <f t="shared" si="61"/>
        <v>61</v>
      </c>
      <c r="AF361" s="67">
        <f t="shared" si="62"/>
        <v>286</v>
      </c>
      <c r="AG361" s="76"/>
    </row>
    <row r="362" spans="1:33" s="45" customFormat="1" ht="15.95" customHeight="1">
      <c r="A362" s="90"/>
      <c r="B362" s="87" t="s">
        <v>898</v>
      </c>
      <c r="C362" s="74" t="s">
        <v>789</v>
      </c>
      <c r="D362" s="74">
        <v>37.237345905078897</v>
      </c>
      <c r="E362" s="74">
        <v>-118.280450388631</v>
      </c>
      <c r="F362" s="74">
        <v>1181.8900000000001</v>
      </c>
      <c r="G362" s="75">
        <v>107.93</v>
      </c>
      <c r="H362" s="75">
        <v>-269.83999999999997</v>
      </c>
      <c r="I362" s="85" t="s">
        <v>72</v>
      </c>
      <c r="J362" s="86" t="s">
        <v>193</v>
      </c>
      <c r="K362" s="99"/>
      <c r="L362" s="99"/>
      <c r="M362" s="67"/>
      <c r="N362" s="67"/>
      <c r="O362" s="67">
        <v>10</v>
      </c>
      <c r="P362" s="67">
        <f>_xlfn.XLOOKUP(O362,'ARX IDs'!B$3:B$47,'ARX IDs'!C$3:C$47,"")</f>
        <v>4103</v>
      </c>
      <c r="Q362" s="67">
        <f t="shared" si="63"/>
        <v>10</v>
      </c>
      <c r="R362" s="67">
        <v>15</v>
      </c>
      <c r="S362" s="84">
        <f t="shared" si="54"/>
        <v>1015</v>
      </c>
      <c r="T362" s="80">
        <v>16</v>
      </c>
      <c r="U362" s="84">
        <f t="shared" si="59"/>
        <v>1016</v>
      </c>
      <c r="V362" s="67">
        <f>IF(ISBLANK(X362), "", _xlfn.XLOOKUP(X362,'SNAP2 IDs'!C$3:C$15,'SNAP2 IDs'!B$3:B$15,""))</f>
        <v>5</v>
      </c>
      <c r="W362" s="67">
        <f>_xlfn.XLOOKUP($V362, 'SNAP2 IDs'!$B$3:$B$15,'SNAP2 IDs'!D$3:D$15, "Lookup err")</f>
        <v>1</v>
      </c>
      <c r="X362" s="67">
        <v>5</v>
      </c>
      <c r="Y362" s="67" t="str">
        <f>_xlfn.XLOOKUP($V362, 'SNAP2 IDs'!$B$3:$B$15,'SNAP2 IDs'!E$3:E$15, "Lookup err")</f>
        <v>00:00:18:2d:e4:75</v>
      </c>
      <c r="Z362" s="67" t="str">
        <f>_xlfn.XLOOKUP($V362, 'SNAP2 IDs'!$B$3:$B$15,'SNAP2 IDs'!F$3:F$15, "Lookup err")</f>
        <v>snap05.sas.pvt</v>
      </c>
      <c r="AA362" s="67">
        <v>1</v>
      </c>
      <c r="AB362" s="67">
        <v>28</v>
      </c>
      <c r="AC362" s="67">
        <v>29</v>
      </c>
      <c r="AD362" s="67">
        <f t="shared" si="60"/>
        <v>62</v>
      </c>
      <c r="AE362" s="67">
        <f t="shared" si="61"/>
        <v>63</v>
      </c>
      <c r="AF362" s="67">
        <f t="shared" si="62"/>
        <v>159</v>
      </c>
      <c r="AG362" s="76"/>
    </row>
    <row r="363" spans="1:33" s="45" customFormat="1" ht="15.95" customHeight="1">
      <c r="A363" s="90"/>
      <c r="B363" s="87" t="s">
        <v>899</v>
      </c>
      <c r="C363" s="74" t="s">
        <v>789</v>
      </c>
      <c r="D363" s="74">
        <v>37.237092459199992</v>
      </c>
      <c r="E363" s="74">
        <v>-118.28195968520001</v>
      </c>
      <c r="F363" s="74">
        <v>1181.92</v>
      </c>
      <c r="G363" s="75">
        <v>-26</v>
      </c>
      <c r="H363" s="75">
        <v>-297.97000000000003</v>
      </c>
      <c r="I363" s="85" t="s">
        <v>72</v>
      </c>
      <c r="J363" s="86" t="s">
        <v>193</v>
      </c>
      <c r="K363" s="99"/>
      <c r="L363" s="99"/>
      <c r="M363" s="67"/>
      <c r="N363" s="67"/>
      <c r="O363" s="67">
        <v>12</v>
      </c>
      <c r="P363" s="67">
        <f>_xlfn.XLOOKUP(O363,'ARX IDs'!B$3:B$47,'ARX IDs'!C$3:C$47,"")</f>
        <v>4110</v>
      </c>
      <c r="Q363" s="67">
        <f t="shared" si="63"/>
        <v>12</v>
      </c>
      <c r="R363" s="67">
        <v>11</v>
      </c>
      <c r="S363" s="84">
        <f t="shared" si="54"/>
        <v>1211</v>
      </c>
      <c r="T363" s="80">
        <v>12</v>
      </c>
      <c r="U363" s="84">
        <f t="shared" si="59"/>
        <v>1212</v>
      </c>
      <c r="V363" s="67">
        <f>IF(ISBLANK(X363), "", _xlfn.XLOOKUP(X363,'SNAP2 IDs'!C$3:C$15,'SNAP2 IDs'!B$3:B$15,""))</f>
        <v>3</v>
      </c>
      <c r="W363" s="67">
        <f>_xlfn.XLOOKUP($V363, 'SNAP2 IDs'!$B$3:$B$15,'SNAP2 IDs'!D$3:D$15, "Lookup err")</f>
        <v>2</v>
      </c>
      <c r="X363" s="67">
        <v>8</v>
      </c>
      <c r="Y363" s="67" t="str">
        <f>_xlfn.XLOOKUP($V363, 'SNAP2 IDs'!$B$3:$B$15,'SNAP2 IDs'!E$3:E$15, "Lookup err")</f>
        <v>00:00:b3:f2:e4:75</v>
      </c>
      <c r="Z363" s="67" t="str">
        <f>_xlfn.XLOOKUP($V363, 'SNAP2 IDs'!$B$3:$B$15,'SNAP2 IDs'!F$3:F$15, "Lookup err")</f>
        <v>snap08.sas.pvt</v>
      </c>
      <c r="AA363" s="67">
        <v>1</v>
      </c>
      <c r="AB363" s="67">
        <v>30</v>
      </c>
      <c r="AC363" s="67">
        <v>31</v>
      </c>
      <c r="AD363" s="67">
        <f t="shared" si="60"/>
        <v>60</v>
      </c>
      <c r="AE363" s="67">
        <f t="shared" si="61"/>
        <v>61</v>
      </c>
      <c r="AF363" s="67">
        <f t="shared" si="62"/>
        <v>254</v>
      </c>
      <c r="AG363" s="76"/>
    </row>
    <row r="364" spans="1:33" s="45" customFormat="1" ht="15.95" customHeight="1">
      <c r="A364" s="90"/>
      <c r="B364" s="87" t="s">
        <v>900</v>
      </c>
      <c r="C364" s="74" t="s">
        <v>789</v>
      </c>
      <c r="D364" s="74">
        <v>37.232815040199995</v>
      </c>
      <c r="E364" s="74">
        <v>-118.27818556920001</v>
      </c>
      <c r="F364" s="74">
        <v>1180.8900000000001</v>
      </c>
      <c r="G364" s="75">
        <v>308.91000000000003</v>
      </c>
      <c r="H364" s="75">
        <v>-772.69</v>
      </c>
      <c r="I364" s="85" t="s">
        <v>72</v>
      </c>
      <c r="J364" s="86" t="s">
        <v>193</v>
      </c>
      <c r="K364" s="99" t="s">
        <v>901</v>
      </c>
      <c r="L364" s="99" t="s">
        <v>902</v>
      </c>
      <c r="M364" s="67"/>
      <c r="N364" s="67"/>
      <c r="O364" s="67">
        <v>8</v>
      </c>
      <c r="P364" s="67" t="str">
        <f>_xlfn.XLOOKUP(O364,'ARX IDs'!B$3:B$47,'ARX IDs'!C$3:C$47,"")</f>
        <v/>
      </c>
      <c r="Q364" s="67">
        <f t="shared" si="63"/>
        <v>8</v>
      </c>
      <c r="R364" s="67">
        <v>13</v>
      </c>
      <c r="S364" s="84">
        <f t="shared" si="54"/>
        <v>813</v>
      </c>
      <c r="T364" s="80">
        <v>14</v>
      </c>
      <c r="U364" s="84">
        <f t="shared" si="59"/>
        <v>814</v>
      </c>
      <c r="V364" s="67">
        <f>IF(ISBLANK(X364), "", _xlfn.XLOOKUP(X364,'SNAP2 IDs'!C$3:C$15,'SNAP2 IDs'!B$3:B$15,""))</f>
        <v>12</v>
      </c>
      <c r="W364" s="67">
        <f>_xlfn.XLOOKUP($V364, 'SNAP2 IDs'!$B$3:$B$15,'SNAP2 IDs'!D$3:D$15, "Lookup err")</f>
        <v>1</v>
      </c>
      <c r="X364" s="67">
        <v>2</v>
      </c>
      <c r="Y364" s="67" t="str">
        <f>_xlfn.XLOOKUP($V364, 'SNAP2 IDs'!$B$3:$B$15,'SNAP2 IDs'!E$3:E$15, "Lookup err")</f>
        <v>02:00:d4:5b:e4:75</v>
      </c>
      <c r="Z364" s="67" t="str">
        <f>_xlfn.XLOOKUP($V364, 'SNAP2 IDs'!$B$3:$B$15,'SNAP2 IDs'!F$3:F$15, "Lookup err")</f>
        <v>snap02.sas.pvt</v>
      </c>
      <c r="AA364" s="67">
        <v>1</v>
      </c>
      <c r="AB364" s="67">
        <v>30</v>
      </c>
      <c r="AC364" s="67">
        <v>31</v>
      </c>
      <c r="AD364" s="67">
        <f t="shared" si="60"/>
        <v>60</v>
      </c>
      <c r="AE364" s="67">
        <f t="shared" si="61"/>
        <v>61</v>
      </c>
      <c r="AF364" s="67">
        <f t="shared" si="62"/>
        <v>62</v>
      </c>
      <c r="AG364" s="76"/>
    </row>
    <row r="365" spans="1:33" s="45" customFormat="1" ht="15.95" customHeight="1">
      <c r="A365" s="90"/>
      <c r="B365" s="87" t="s">
        <v>903</v>
      </c>
      <c r="C365" s="74" t="s">
        <v>789</v>
      </c>
      <c r="D365" s="74">
        <v>37.238413129999998</v>
      </c>
      <c r="E365" s="74">
        <v>-118.28095304</v>
      </c>
      <c r="F365" s="74">
        <v>1182.48</v>
      </c>
      <c r="G365" s="75">
        <v>63.33</v>
      </c>
      <c r="H365" s="75">
        <v>-151.4</v>
      </c>
      <c r="I365" s="85" t="s">
        <v>72</v>
      </c>
      <c r="J365" s="86" t="s">
        <v>193</v>
      </c>
      <c r="K365" s="99" t="s">
        <v>904</v>
      </c>
      <c r="L365" s="99" t="s">
        <v>905</v>
      </c>
      <c r="M365" s="67"/>
      <c r="N365" s="67"/>
      <c r="O365" s="67">
        <v>11</v>
      </c>
      <c r="P365" s="67">
        <f>_xlfn.XLOOKUP(O365,'ARX IDs'!B$3:B$47,'ARX IDs'!C$3:C$47,"")</f>
        <v>4109</v>
      </c>
      <c r="Q365" s="67">
        <f t="shared" si="63"/>
        <v>11</v>
      </c>
      <c r="R365" s="67">
        <v>1</v>
      </c>
      <c r="S365" s="84">
        <f t="shared" si="54"/>
        <v>1101</v>
      </c>
      <c r="T365" s="80">
        <v>2</v>
      </c>
      <c r="U365" s="84">
        <f t="shared" si="59"/>
        <v>1102</v>
      </c>
      <c r="V365" s="67">
        <f>IF(ISBLANK(X365), "", _xlfn.XLOOKUP(X365,'SNAP2 IDs'!C$3:C$15,'SNAP2 IDs'!B$3:B$15,""))</f>
        <v>5</v>
      </c>
      <c r="W365" s="67">
        <f>_xlfn.XLOOKUP($V365, 'SNAP2 IDs'!$B$3:$B$15,'SNAP2 IDs'!D$3:D$15, "Lookup err")</f>
        <v>1</v>
      </c>
      <c r="X365" s="67">
        <v>5</v>
      </c>
      <c r="Y365" s="67" t="str">
        <f>_xlfn.XLOOKUP($V365, 'SNAP2 IDs'!$B$3:$B$15,'SNAP2 IDs'!E$3:E$15, "Lookup err")</f>
        <v>00:00:18:2d:e4:75</v>
      </c>
      <c r="Z365" s="67" t="str">
        <f>_xlfn.XLOOKUP($V365, 'SNAP2 IDs'!$B$3:$B$15,'SNAP2 IDs'!F$3:F$15, "Lookup err")</f>
        <v>snap05.sas.pvt</v>
      </c>
      <c r="AA365" s="67">
        <v>1</v>
      </c>
      <c r="AB365" s="67">
        <v>30</v>
      </c>
      <c r="AC365" s="67">
        <v>31</v>
      </c>
      <c r="AD365" s="67">
        <f t="shared" si="60"/>
        <v>60</v>
      </c>
      <c r="AE365" s="67">
        <f t="shared" si="61"/>
        <v>61</v>
      </c>
      <c r="AF365" s="67">
        <f t="shared" si="62"/>
        <v>158</v>
      </c>
      <c r="AG365" s="76"/>
    </row>
    <row r="366" spans="1:33" s="45" customFormat="1" ht="15.95" customHeight="1">
      <c r="A366" s="90"/>
      <c r="B366" s="87" t="s">
        <v>906</v>
      </c>
      <c r="C366" s="74" t="s">
        <v>789</v>
      </c>
      <c r="D366" s="74">
        <v>37.234377108199993</v>
      </c>
      <c r="E366" s="74">
        <v>-118.2773526412</v>
      </c>
      <c r="F366" s="74">
        <v>1180.72</v>
      </c>
      <c r="G366" s="75">
        <v>382.82</v>
      </c>
      <c r="H366" s="75">
        <v>-599.33000000000004</v>
      </c>
      <c r="I366" s="85" t="s">
        <v>72</v>
      </c>
      <c r="J366" s="86" t="s">
        <v>193</v>
      </c>
      <c r="K366" s="99" t="s">
        <v>242</v>
      </c>
      <c r="L366" s="99" t="s">
        <v>907</v>
      </c>
      <c r="M366" s="67"/>
      <c r="N366" s="67"/>
      <c r="O366" s="67">
        <v>4</v>
      </c>
      <c r="P366" s="67" t="str">
        <f>_xlfn.XLOOKUP(O366,'ARX IDs'!B$3:B$47,'ARX IDs'!C$3:C$47,"")</f>
        <v/>
      </c>
      <c r="Q366" s="67">
        <f t="shared" si="63"/>
        <v>4</v>
      </c>
      <c r="R366" s="67">
        <v>15</v>
      </c>
      <c r="S366" s="84">
        <f t="shared" si="54"/>
        <v>415</v>
      </c>
      <c r="T366" s="80">
        <v>16</v>
      </c>
      <c r="U366" s="84">
        <f t="shared" si="59"/>
        <v>416</v>
      </c>
      <c r="V366" s="67">
        <f>IF(ISBLANK(X366), "", _xlfn.XLOOKUP(X366,'SNAP2 IDs'!C$3:C$15,'SNAP2 IDs'!B$3:B$15,""))</f>
        <v>13</v>
      </c>
      <c r="W366" s="67">
        <f>_xlfn.XLOOKUP($V366, 'SNAP2 IDs'!$B$3:$B$15,'SNAP2 IDs'!D$3:D$15, "Lookup err")</f>
        <v>1</v>
      </c>
      <c r="X366" s="67">
        <v>1</v>
      </c>
      <c r="Y366" s="67" t="str">
        <f>_xlfn.XLOOKUP($V366, 'SNAP2 IDs'!$B$3:$B$15,'SNAP2 IDs'!E$3:E$15, "Lookup err")</f>
        <v>00:00:4e:e4:ef:75</v>
      </c>
      <c r="Z366" s="67" t="str">
        <f>_xlfn.XLOOKUP($V366, 'SNAP2 IDs'!$B$3:$B$15,'SNAP2 IDs'!F$3:F$15, "Lookup err")</f>
        <v>snap01.sas.pvt</v>
      </c>
      <c r="AA366" s="67">
        <v>1</v>
      </c>
      <c r="AB366" s="67">
        <v>30</v>
      </c>
      <c r="AC366" s="67">
        <v>31</v>
      </c>
      <c r="AD366" s="67">
        <f t="shared" si="60"/>
        <v>60</v>
      </c>
      <c r="AE366" s="67">
        <f t="shared" si="61"/>
        <v>61</v>
      </c>
      <c r="AF366" s="67">
        <f t="shared" si="62"/>
        <v>30</v>
      </c>
      <c r="AG366" s="76"/>
    </row>
    <row r="367" spans="1:33" s="45" customFormat="1" ht="15.95" customHeight="1">
      <c r="A367" s="90"/>
      <c r="B367" s="87" t="s">
        <v>908</v>
      </c>
      <c r="C367" s="74" t="s">
        <v>789</v>
      </c>
      <c r="D367" s="74">
        <v>37.235264689199994</v>
      </c>
      <c r="E367" s="74">
        <v>-118.2793996692</v>
      </c>
      <c r="F367" s="74">
        <v>1181.3699999999999</v>
      </c>
      <c r="G367" s="75">
        <v>201.17</v>
      </c>
      <c r="H367" s="75">
        <v>-500.82</v>
      </c>
      <c r="I367" s="85" t="s">
        <v>72</v>
      </c>
      <c r="J367" s="86" t="s">
        <v>193</v>
      </c>
      <c r="K367" s="99" t="s">
        <v>909</v>
      </c>
      <c r="L367" s="99" t="s">
        <v>910</v>
      </c>
      <c r="M367" s="67"/>
      <c r="N367" s="67"/>
      <c r="O367" s="67">
        <v>9</v>
      </c>
      <c r="P367" s="67">
        <f>_xlfn.XLOOKUP(O367,'ARX IDs'!B$3:B$47,'ARX IDs'!C$3:C$47,"")</f>
        <v>4108</v>
      </c>
      <c r="Q367" s="67">
        <f t="shared" si="63"/>
        <v>9</v>
      </c>
      <c r="R367" s="67">
        <v>9</v>
      </c>
      <c r="S367" s="84">
        <f t="shared" si="54"/>
        <v>909</v>
      </c>
      <c r="T367" s="80">
        <v>10</v>
      </c>
      <c r="U367" s="84">
        <f t="shared" si="59"/>
        <v>910</v>
      </c>
      <c r="V367" s="67">
        <f>IF(ISBLANK(X367), "", _xlfn.XLOOKUP(X367,'SNAP2 IDs'!C$3:C$15,'SNAP2 IDs'!B$3:B$15,""))</f>
        <v>10</v>
      </c>
      <c r="W367" s="67">
        <f>_xlfn.XLOOKUP($V367, 'SNAP2 IDs'!$B$3:$B$15,'SNAP2 IDs'!D$3:D$15, "Lookup err")</f>
        <v>1</v>
      </c>
      <c r="X367" s="67">
        <v>3</v>
      </c>
      <c r="Y367" s="67" t="str">
        <f>_xlfn.XLOOKUP($V367, 'SNAP2 IDs'!$B$3:$B$15,'SNAP2 IDs'!E$3:E$15, "Lookup err")</f>
        <v>02:00:a6:4e:e4:6f</v>
      </c>
      <c r="Z367" s="67" t="str">
        <f>_xlfn.XLOOKUP($V367, 'SNAP2 IDs'!$B$3:$B$15,'SNAP2 IDs'!F$3:F$15, "Lookup err")</f>
        <v>snap03.sas.pvt</v>
      </c>
      <c r="AA367" s="67">
        <v>1</v>
      </c>
      <c r="AB367" s="67">
        <v>30</v>
      </c>
      <c r="AC367" s="67">
        <v>31</v>
      </c>
      <c r="AD367" s="67">
        <f t="shared" si="60"/>
        <v>60</v>
      </c>
      <c r="AE367" s="67">
        <f t="shared" si="61"/>
        <v>61</v>
      </c>
      <c r="AF367" s="67">
        <f t="shared" si="62"/>
        <v>94</v>
      </c>
      <c r="AG367" s="76"/>
    </row>
    <row r="368" spans="1:33" s="45" customFormat="1" ht="15.95" customHeight="1">
      <c r="A368" s="90"/>
      <c r="B368" s="87" t="s">
        <v>911</v>
      </c>
      <c r="C368" s="74" t="s">
        <v>789</v>
      </c>
      <c r="D368" s="74">
        <v>37.234643031199994</v>
      </c>
      <c r="E368" s="74">
        <v>-118.28155069020001</v>
      </c>
      <c r="F368" s="74">
        <v>1180.95</v>
      </c>
      <c r="G368" s="75">
        <v>10.29</v>
      </c>
      <c r="H368" s="75">
        <v>-569.80999999999995</v>
      </c>
      <c r="I368" s="85" t="s">
        <v>72</v>
      </c>
      <c r="J368" s="86" t="s">
        <v>193</v>
      </c>
      <c r="K368" s="99" t="s">
        <v>912</v>
      </c>
      <c r="L368" s="99" t="s">
        <v>913</v>
      </c>
      <c r="M368" s="67"/>
      <c r="N368" s="67"/>
      <c r="O368" s="67">
        <v>10</v>
      </c>
      <c r="P368" s="67">
        <f>_xlfn.XLOOKUP(O368,'ARX IDs'!B$3:B$47,'ARX IDs'!C$3:C$47,"")</f>
        <v>4103</v>
      </c>
      <c r="Q368" s="67">
        <f t="shared" si="63"/>
        <v>10</v>
      </c>
      <c r="R368" s="67">
        <v>3</v>
      </c>
      <c r="S368" s="84">
        <f t="shared" si="54"/>
        <v>1003</v>
      </c>
      <c r="T368" s="80">
        <v>4</v>
      </c>
      <c r="U368" s="84">
        <f t="shared" si="59"/>
        <v>1004</v>
      </c>
      <c r="V368" s="67">
        <f>IF(ISBLANK(X368), "", _xlfn.XLOOKUP(X368,'SNAP2 IDs'!C$3:C$15,'SNAP2 IDs'!B$3:B$15,""))</f>
        <v>7</v>
      </c>
      <c r="W368" s="67">
        <f>_xlfn.XLOOKUP($V368, 'SNAP2 IDs'!$B$3:$B$15,'SNAP2 IDs'!D$3:D$15, "Lookup err")</f>
        <v>1</v>
      </c>
      <c r="X368" s="67">
        <v>4</v>
      </c>
      <c r="Y368" s="67" t="str">
        <f>_xlfn.XLOOKUP($V368, 'SNAP2 IDs'!$B$3:$B$15,'SNAP2 IDs'!E$3:E$15, "Lookup err")</f>
        <v>00:00:08:4b:e4:6f</v>
      </c>
      <c r="Z368" s="67" t="str">
        <f>_xlfn.XLOOKUP($V368, 'SNAP2 IDs'!$B$3:$B$15,'SNAP2 IDs'!F$3:F$15, "Lookup err")</f>
        <v>snap04.sas.pvt</v>
      </c>
      <c r="AA368" s="67">
        <v>1</v>
      </c>
      <c r="AB368" s="67">
        <v>28</v>
      </c>
      <c r="AC368" s="67">
        <v>29</v>
      </c>
      <c r="AD368" s="67">
        <f t="shared" si="60"/>
        <v>62</v>
      </c>
      <c r="AE368" s="67">
        <f t="shared" si="61"/>
        <v>63</v>
      </c>
      <c r="AF368" s="67">
        <f t="shared" si="62"/>
        <v>127</v>
      </c>
      <c r="AG368" s="76"/>
    </row>
    <row r="369" spans="1:33" s="45" customFormat="1" ht="15.95" customHeight="1">
      <c r="A369" s="90"/>
      <c r="B369" s="88" t="s">
        <v>914</v>
      </c>
      <c r="C369" s="74" t="s">
        <v>789</v>
      </c>
      <c r="D369" s="74">
        <v>37.231461344199992</v>
      </c>
      <c r="E369" s="74">
        <v>-118.28272346920001</v>
      </c>
      <c r="F369" s="74"/>
      <c r="G369" s="75">
        <v>-93.78</v>
      </c>
      <c r="H369" s="75">
        <v>-922.93</v>
      </c>
      <c r="I369" s="85" t="s">
        <v>72</v>
      </c>
      <c r="J369" s="86" t="s">
        <v>193</v>
      </c>
      <c r="K369" s="99"/>
      <c r="L369" s="99"/>
      <c r="M369" s="67"/>
      <c r="N369" s="67"/>
      <c r="O369" s="67">
        <v>10</v>
      </c>
      <c r="P369" s="67">
        <f>_xlfn.XLOOKUP(O369,'ARX IDs'!B$3:B$47,'ARX IDs'!C$3:C$47,"")</f>
        <v>4103</v>
      </c>
      <c r="Q369" s="67">
        <f t="shared" si="63"/>
        <v>10</v>
      </c>
      <c r="R369" s="67">
        <v>5</v>
      </c>
      <c r="S369" s="84">
        <f t="shared" si="54"/>
        <v>1005</v>
      </c>
      <c r="T369" s="98">
        <v>6</v>
      </c>
      <c r="U369" s="84">
        <f t="shared" si="59"/>
        <v>1006</v>
      </c>
      <c r="V369" s="67">
        <f>IF(ISBLANK(X369), "", _xlfn.XLOOKUP(X369,'SNAP2 IDs'!C$3:C$15,'SNAP2 IDs'!B$3:B$15,""))</f>
        <v>7</v>
      </c>
      <c r="W369" s="67">
        <f>_xlfn.XLOOKUP($V369, 'SNAP2 IDs'!$B$3:$B$15,'SNAP2 IDs'!D$3:D$15, "Lookup err")</f>
        <v>1</v>
      </c>
      <c r="X369" s="67">
        <v>4</v>
      </c>
      <c r="Y369" s="67" t="str">
        <f>_xlfn.XLOOKUP($V369, 'SNAP2 IDs'!$B$3:$B$15,'SNAP2 IDs'!E$3:E$15, "Lookup err")</f>
        <v>00:00:08:4b:e4:6f</v>
      </c>
      <c r="Z369" s="67" t="str">
        <f>_xlfn.XLOOKUP($V369, 'SNAP2 IDs'!$B$3:$B$15,'SNAP2 IDs'!F$3:F$15, "Lookup err")</f>
        <v>snap04.sas.pvt</v>
      </c>
      <c r="AA369" s="67">
        <v>1</v>
      </c>
      <c r="AB369" s="67">
        <v>30</v>
      </c>
      <c r="AC369" s="67">
        <v>31</v>
      </c>
      <c r="AD369" s="67">
        <f t="shared" si="60"/>
        <v>60</v>
      </c>
      <c r="AE369" s="67">
        <f t="shared" si="61"/>
        <v>61</v>
      </c>
      <c r="AF369" s="67">
        <f t="shared" si="62"/>
        <v>126</v>
      </c>
      <c r="AG369" s="77" t="s">
        <v>915</v>
      </c>
    </row>
    <row r="370" spans="1:33" ht="15.95" customHeight="1">
      <c r="A370" s="90"/>
      <c r="B370" s="89" t="s">
        <v>916</v>
      </c>
      <c r="C370" s="74" t="s">
        <v>789</v>
      </c>
      <c r="D370" s="74">
        <v>37.232092000000002</v>
      </c>
      <c r="E370" s="74">
        <v>-118.29558400000001</v>
      </c>
      <c r="F370" s="74"/>
      <c r="G370" s="75">
        <v>-1235.02</v>
      </c>
      <c r="H370" s="75">
        <v>-852.93</v>
      </c>
      <c r="I370" s="86" t="s">
        <v>193</v>
      </c>
      <c r="J370" s="86" t="s">
        <v>193</v>
      </c>
      <c r="K370" s="99" t="s">
        <v>449</v>
      </c>
      <c r="L370" s="99" t="s">
        <v>917</v>
      </c>
      <c r="M370" s="67"/>
      <c r="N370" s="67"/>
      <c r="O370" s="67"/>
      <c r="P370" s="67" t="str">
        <f>_xlfn.XLOOKUP(O370,'ARX IDs'!B$3:B$47,'ARX IDs'!C$3:C$47,"")</f>
        <v/>
      </c>
      <c r="Q370" s="67"/>
      <c r="R370" s="67"/>
      <c r="S370" s="84">
        <f t="shared" si="54"/>
        <v>0</v>
      </c>
      <c r="T370" s="83"/>
      <c r="U370" s="84">
        <f t="shared" si="59"/>
        <v>0</v>
      </c>
      <c r="V370" s="67" t="str">
        <f>IF(ISBLANK(X370), "", _xlfn.XLOOKUP(X370,'SNAP2 IDs'!C$3:C$15,'SNAP2 IDs'!B$3:B$15,""))</f>
        <v/>
      </c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78" t="s">
        <v>918</v>
      </c>
    </row>
    <row r="371" spans="1:33">
      <c r="A371" s="90"/>
      <c r="K371" s="4"/>
      <c r="L371" s="4"/>
      <c r="AG371" s="5"/>
    </row>
    <row r="372" spans="1:33">
      <c r="I372">
        <f>COUNTIF(I4:I370,"yes")</f>
        <v>349</v>
      </c>
      <c r="K372" s="4"/>
      <c r="L372" s="4"/>
      <c r="AG372" s="5"/>
    </row>
    <row r="373" spans="1:33">
      <c r="B373"/>
      <c r="C373"/>
      <c r="D373"/>
      <c r="E373"/>
      <c r="F373"/>
      <c r="G373"/>
      <c r="H373"/>
      <c r="J373"/>
      <c r="K373" s="101"/>
      <c r="L373" s="101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 s="5"/>
    </row>
    <row r="374" spans="1:33">
      <c r="B374"/>
      <c r="C374"/>
      <c r="D374"/>
      <c r="E374"/>
      <c r="F374"/>
      <c r="G374"/>
      <c r="H374"/>
      <c r="I374"/>
      <c r="J374"/>
      <c r="K374" s="101"/>
      <c r="L374" s="101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 s="5"/>
    </row>
    <row r="375" spans="1:33">
      <c r="B375"/>
      <c r="C375"/>
      <c r="D375"/>
      <c r="E375"/>
      <c r="F375"/>
      <c r="G375"/>
      <c r="H375"/>
      <c r="I375"/>
      <c r="J375"/>
      <c r="K375" s="101"/>
      <c r="L375" s="101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 s="5"/>
    </row>
    <row r="376" spans="1:33">
      <c r="B376"/>
      <c r="C376"/>
      <c r="D376"/>
      <c r="E376"/>
      <c r="F376"/>
      <c r="G376"/>
      <c r="H376"/>
      <c r="I376"/>
      <c r="J376"/>
      <c r="K376" s="101"/>
      <c r="L376" s="101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 s="5"/>
    </row>
    <row r="377" spans="1:33">
      <c r="B377"/>
      <c r="C377"/>
      <c r="D377"/>
      <c r="E377"/>
      <c r="F377"/>
      <c r="G377"/>
      <c r="H377"/>
      <c r="I377"/>
      <c r="J377"/>
      <c r="K377" s="101"/>
      <c r="L377" s="101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 s="5"/>
    </row>
    <row r="378" spans="1:33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 s="5"/>
    </row>
    <row r="379" spans="1:33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 s="5"/>
    </row>
    <row r="380" spans="1:33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 s="5"/>
    </row>
    <row r="381" spans="1:33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 s="5"/>
    </row>
    <row r="382" spans="1:33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 s="5"/>
    </row>
    <row r="383" spans="1:33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 s="5"/>
    </row>
    <row r="384" spans="1:33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</row>
    <row r="385" spans="2:3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</row>
  </sheetData>
  <sheetProtection sort="0" autoFilter="0"/>
  <autoFilter ref="A3:AG3" xr:uid="{FD2C6DB9-B0CB-466D-B465-4E32A9D7A117}">
    <sortState xmlns:xlrd2="http://schemas.microsoft.com/office/spreadsheetml/2017/richdata2" ref="A4:AG370">
      <sortCondition ref="B3"/>
    </sortState>
  </autoFilter>
  <sortState xmlns:xlrd2="http://schemas.microsoft.com/office/spreadsheetml/2017/richdata2" ref="A3:AG369">
    <sortCondition ref="B3:B369"/>
  </sortState>
  <phoneticPr fontId="2" type="noConversion"/>
  <conditionalFormatting sqref="B4:B370 A1:XFD3 A386:XFD1048576 AG373:XFD385 A373:A385 A372:XFD372 T4:T370 AG4:XFD370 B371:XFD371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ED92-474B-406F-8189-264AD8E549C6}">
  <dimension ref="A1:G706"/>
  <sheetViews>
    <sheetView topLeftCell="A704" workbookViewId="0">
      <selection activeCell="A2" sqref="A2:G705"/>
    </sheetView>
  </sheetViews>
  <sheetFormatPr defaultRowHeight="15"/>
  <cols>
    <col min="2" max="2" width="12.5703125" style="112" bestFit="1" customWidth="1"/>
    <col min="3" max="3" width="14.42578125" style="112" bestFit="1" customWidth="1"/>
    <col min="4" max="4" width="9.42578125" style="114" customWidth="1"/>
    <col min="5" max="5" width="4.42578125" style="108" customWidth="1"/>
    <col min="6" max="6" width="6.7109375" customWidth="1"/>
    <col min="7" max="7" width="6.5703125" customWidth="1"/>
  </cols>
  <sheetData>
    <row r="1" spans="1:7">
      <c r="A1" s="104" t="s">
        <v>919</v>
      </c>
      <c r="B1" s="110" t="s">
        <v>920</v>
      </c>
      <c r="C1" s="110" t="s">
        <v>921</v>
      </c>
      <c r="D1" s="113" t="s">
        <v>922</v>
      </c>
      <c r="E1" s="106" t="s">
        <v>923</v>
      </c>
      <c r="F1" s="105" t="s">
        <v>924</v>
      </c>
      <c r="G1" s="105" t="s">
        <v>925</v>
      </c>
    </row>
    <row r="2" spans="1:7">
      <c r="A2" s="119" t="str">
        <f>'LWA config'!B270</f>
        <v>LWA-266</v>
      </c>
      <c r="B2" s="111">
        <f>'LWA config'!D270</f>
        <v>37.242456230000002</v>
      </c>
      <c r="C2" s="111">
        <f>'LWA config'!E270</f>
        <v>-118.28463929</v>
      </c>
      <c r="D2" s="109">
        <f>'LWA config'!F270</f>
        <v>1184.3399999999999</v>
      </c>
      <c r="E2" s="107" t="s">
        <v>926</v>
      </c>
      <c r="F2" s="102">
        <f>('LWA config'!O270-1)*16+'LWA config'!R270-1</f>
        <v>2</v>
      </c>
      <c r="G2" s="102">
        <f>('LWA config'!X270-1)*64+_xlfn.BITXOR('LWA config'!AB270,2)+32*'LWA config'!AA270</f>
        <v>0</v>
      </c>
    </row>
    <row r="3" spans="1:7">
      <c r="A3" s="103" t="str">
        <f>'LWA config'!B270</f>
        <v>LWA-266</v>
      </c>
      <c r="B3" s="111">
        <f>'LWA config'!D270</f>
        <v>37.242456230000002</v>
      </c>
      <c r="C3" s="111">
        <f>'LWA config'!E270</f>
        <v>-118.28463929</v>
      </c>
      <c r="D3" s="109">
        <f>'LWA config'!F270</f>
        <v>1184.3399999999999</v>
      </c>
      <c r="E3" s="107" t="s">
        <v>927</v>
      </c>
      <c r="F3" s="102">
        <f>('LWA config'!O270-1)*16+'LWA config'!T270-1</f>
        <v>3</v>
      </c>
      <c r="G3" s="102">
        <f>('LWA config'!X270-1)*64+_xlfn.BITXOR('LWA config'!AC270,2)+32*'LWA config'!AA270</f>
        <v>1</v>
      </c>
    </row>
    <row r="4" spans="1:7">
      <c r="A4" s="103" t="str">
        <f>'LWA config'!B263</f>
        <v>LWA-259</v>
      </c>
      <c r="B4" s="111">
        <f>'LWA config'!D263</f>
        <v>37.248099500000002</v>
      </c>
      <c r="C4" s="111">
        <f>'LWA config'!E263</f>
        <v>-118.28425065</v>
      </c>
      <c r="D4" s="109">
        <f>'LWA config'!F263</f>
        <v>1184.9100000000001</v>
      </c>
      <c r="E4" s="107" t="s">
        <v>926</v>
      </c>
      <c r="F4" s="102">
        <f>('LWA config'!O263-1)*16+'LWA config'!R263-1</f>
        <v>0</v>
      </c>
      <c r="G4" s="102">
        <f>('LWA config'!X263-1)*64+_xlfn.BITXOR('LWA config'!AB263,2)+32*'LWA config'!AA263</f>
        <v>2</v>
      </c>
    </row>
    <row r="5" spans="1:7">
      <c r="A5" s="103" t="str">
        <f>'LWA config'!B263</f>
        <v>LWA-259</v>
      </c>
      <c r="B5" s="111">
        <f>'LWA config'!D263</f>
        <v>37.248099500000002</v>
      </c>
      <c r="C5" s="111">
        <f>'LWA config'!E263</f>
        <v>-118.28425065</v>
      </c>
      <c r="D5" s="109">
        <f>'LWA config'!F263</f>
        <v>1184.9100000000001</v>
      </c>
      <c r="E5" s="107" t="s">
        <v>927</v>
      </c>
      <c r="F5" s="102">
        <f>('LWA config'!O263-1)*16+'LWA config'!T263-1</f>
        <v>1</v>
      </c>
      <c r="G5" s="102">
        <f>('LWA config'!X263-1)*64+_xlfn.BITXOR('LWA config'!AC263,2)+32*'LWA config'!AA263</f>
        <v>3</v>
      </c>
    </row>
    <row r="6" spans="1:7">
      <c r="A6" s="103" t="str">
        <f>'LWA config'!B272</f>
        <v>LWA-268</v>
      </c>
      <c r="B6" s="111">
        <f>'LWA config'!D272</f>
        <v>37.243119440000001</v>
      </c>
      <c r="C6" s="111">
        <f>'LWA config'!E272</f>
        <v>-118.28501222</v>
      </c>
      <c r="D6" s="109">
        <f>'LWA config'!F272</f>
        <v>1184.67</v>
      </c>
      <c r="E6" s="107" t="s">
        <v>926</v>
      </c>
      <c r="F6" s="102">
        <f>('LWA config'!O272-1)*16+'LWA config'!R272-1</f>
        <v>6</v>
      </c>
      <c r="G6" s="102">
        <f>('LWA config'!X272-1)*64+_xlfn.BITXOR('LWA config'!AB272,2)+32*'LWA config'!AA272</f>
        <v>4</v>
      </c>
    </row>
    <row r="7" spans="1:7">
      <c r="A7" s="103" t="str">
        <f>'LWA config'!B272</f>
        <v>LWA-268</v>
      </c>
      <c r="B7" s="111">
        <f>'LWA config'!D272</f>
        <v>37.243119440000001</v>
      </c>
      <c r="C7" s="111">
        <f>'LWA config'!E272</f>
        <v>-118.28501222</v>
      </c>
      <c r="D7" s="109">
        <f>'LWA config'!F272</f>
        <v>1184.67</v>
      </c>
      <c r="E7" s="107" t="s">
        <v>927</v>
      </c>
      <c r="F7" s="102">
        <f>('LWA config'!O272-1)*16+'LWA config'!T272-1</f>
        <v>7</v>
      </c>
      <c r="G7" s="102">
        <f>('LWA config'!X272-1)*64+_xlfn.BITXOR('LWA config'!AC272,2)+32*'LWA config'!AA272</f>
        <v>5</v>
      </c>
    </row>
    <row r="8" spans="1:7">
      <c r="A8" s="103" t="str">
        <f>'LWA config'!B271</f>
        <v>LWA-267</v>
      </c>
      <c r="B8" s="111">
        <f>'LWA config'!D271</f>
        <v>37.243746880000003</v>
      </c>
      <c r="C8" s="111">
        <f>'LWA config'!E271</f>
        <v>-118.28177168000001</v>
      </c>
      <c r="D8" s="109">
        <f>'LWA config'!F271</f>
        <v>1184.3699999999999</v>
      </c>
      <c r="E8" s="107" t="s">
        <v>926</v>
      </c>
      <c r="F8" s="102">
        <f>('LWA config'!O271-1)*16+'LWA config'!R271-1</f>
        <v>4</v>
      </c>
      <c r="G8" s="102">
        <f>('LWA config'!X271-1)*64+_xlfn.BITXOR('LWA config'!AB271,2)+32*'LWA config'!AA271</f>
        <v>6</v>
      </c>
    </row>
    <row r="9" spans="1:7">
      <c r="A9" s="103" t="str">
        <f>'LWA config'!B271</f>
        <v>LWA-267</v>
      </c>
      <c r="B9" s="111">
        <f>'LWA config'!D271</f>
        <v>37.243746880000003</v>
      </c>
      <c r="C9" s="111">
        <f>'LWA config'!E271</f>
        <v>-118.28177168000001</v>
      </c>
      <c r="D9" s="109">
        <f>'LWA config'!F271</f>
        <v>1184.3699999999999</v>
      </c>
      <c r="E9" s="107" t="s">
        <v>927</v>
      </c>
      <c r="F9" s="102">
        <f>('LWA config'!O271-1)*16+'LWA config'!T271-1</f>
        <v>5</v>
      </c>
      <c r="G9" s="102">
        <f>('LWA config'!X271-1)*64+_xlfn.BITXOR('LWA config'!AC271,2)+32*'LWA config'!AA271</f>
        <v>7</v>
      </c>
    </row>
    <row r="10" spans="1:7">
      <c r="A10" s="103" t="str">
        <f>'LWA config'!B275</f>
        <v>LWA-271</v>
      </c>
      <c r="B10" s="111">
        <f>'LWA config'!D275</f>
        <v>37.246994790000002</v>
      </c>
      <c r="C10" s="111">
        <f>'LWA config'!E275</f>
        <v>-118.28544275</v>
      </c>
      <c r="D10" s="109">
        <f>'LWA config'!F275</f>
        <v>1184.6400000000001</v>
      </c>
      <c r="E10" s="107" t="s">
        <v>926</v>
      </c>
      <c r="F10" s="102">
        <f>('LWA config'!O275-1)*16+'LWA config'!R275-1</f>
        <v>10</v>
      </c>
      <c r="G10" s="102">
        <f>('LWA config'!X275-1)*64+_xlfn.BITXOR('LWA config'!AB275,2)+32*'LWA config'!AA275</f>
        <v>8</v>
      </c>
    </row>
    <row r="11" spans="1:7">
      <c r="A11" s="103" t="str">
        <f>'LWA config'!B275</f>
        <v>LWA-271</v>
      </c>
      <c r="B11" s="111">
        <f>'LWA config'!D275</f>
        <v>37.246994790000002</v>
      </c>
      <c r="C11" s="111">
        <f>'LWA config'!E275</f>
        <v>-118.28544275</v>
      </c>
      <c r="D11" s="109">
        <f>'LWA config'!F275</f>
        <v>1184.6400000000001</v>
      </c>
      <c r="E11" s="107" t="s">
        <v>927</v>
      </c>
      <c r="F11" s="102">
        <f>('LWA config'!O275-1)*16+'LWA config'!T275-1</f>
        <v>11</v>
      </c>
      <c r="G11" s="102">
        <f>('LWA config'!X275-1)*64+_xlfn.BITXOR('LWA config'!AC275,2)+32*'LWA config'!AA275</f>
        <v>9</v>
      </c>
    </row>
    <row r="12" spans="1:7">
      <c r="A12" s="103" t="str">
        <f>'LWA config'!B273</f>
        <v>LWA-269</v>
      </c>
      <c r="B12" s="111">
        <f>'LWA config'!D273</f>
        <v>37.244801760000001</v>
      </c>
      <c r="C12" s="111">
        <f>'LWA config'!E273</f>
        <v>-118.28011583999999</v>
      </c>
      <c r="D12" s="109">
        <f>'LWA config'!F273</f>
        <v>1183.77</v>
      </c>
      <c r="E12" s="107" t="s">
        <v>926</v>
      </c>
      <c r="F12" s="102">
        <f>('LWA config'!O273-1)*16+'LWA config'!R273-1</f>
        <v>8</v>
      </c>
      <c r="G12" s="102">
        <f>('LWA config'!X273-1)*64+_xlfn.BITXOR('LWA config'!AB273,2)+32*'LWA config'!AA273</f>
        <v>10</v>
      </c>
    </row>
    <row r="13" spans="1:7">
      <c r="A13" s="103" t="str">
        <f>'LWA config'!B273</f>
        <v>LWA-269</v>
      </c>
      <c r="B13" s="111">
        <f>'LWA config'!D273</f>
        <v>37.244801760000001</v>
      </c>
      <c r="C13" s="111">
        <f>'LWA config'!E273</f>
        <v>-118.28011583999999</v>
      </c>
      <c r="D13" s="109">
        <f>'LWA config'!F273</f>
        <v>1183.77</v>
      </c>
      <c r="E13" s="107" t="s">
        <v>927</v>
      </c>
      <c r="F13" s="102">
        <f>('LWA config'!O273-1)*16+'LWA config'!T273-1</f>
        <v>9</v>
      </c>
      <c r="G13" s="102">
        <f>('LWA config'!X273-1)*64+_xlfn.BITXOR('LWA config'!AC273,2)+32*'LWA config'!AA273</f>
        <v>11</v>
      </c>
    </row>
    <row r="14" spans="1:7">
      <c r="A14" s="103" t="str">
        <f>'LWA config'!B280</f>
        <v>LWA-276</v>
      </c>
      <c r="B14" s="111">
        <f>'LWA config'!D280</f>
        <v>37.244927760000003</v>
      </c>
      <c r="C14" s="111">
        <f>'LWA config'!E280</f>
        <v>-118.2877484</v>
      </c>
      <c r="D14" s="109">
        <f>'LWA config'!F280</f>
        <v>1184.6400000000001</v>
      </c>
      <c r="E14" s="107" t="s">
        <v>926</v>
      </c>
      <c r="F14" s="102">
        <f>('LWA config'!O280-1)*16+'LWA config'!R280-1</f>
        <v>14</v>
      </c>
      <c r="G14" s="102">
        <f>('LWA config'!X280-1)*64+_xlfn.BITXOR('LWA config'!AB280,2)+32*'LWA config'!AA280</f>
        <v>12</v>
      </c>
    </row>
    <row r="15" spans="1:7">
      <c r="A15" s="103" t="str">
        <f>'LWA config'!B280</f>
        <v>LWA-276</v>
      </c>
      <c r="B15" s="111">
        <f>'LWA config'!D280</f>
        <v>37.244927760000003</v>
      </c>
      <c r="C15" s="111">
        <f>'LWA config'!E280</f>
        <v>-118.2877484</v>
      </c>
      <c r="D15" s="109">
        <f>'LWA config'!F280</f>
        <v>1184.6400000000001</v>
      </c>
      <c r="E15" s="107" t="s">
        <v>927</v>
      </c>
      <c r="F15" s="102">
        <f>('LWA config'!O280-1)*16+'LWA config'!T280-1</f>
        <v>15</v>
      </c>
      <c r="G15" s="102">
        <f>('LWA config'!X280-1)*64+_xlfn.BITXOR('LWA config'!AC280,2)+32*'LWA config'!AA280</f>
        <v>13</v>
      </c>
    </row>
    <row r="16" spans="1:7">
      <c r="A16" s="103" t="str">
        <f>'LWA config'!B277</f>
        <v>LWA-273</v>
      </c>
      <c r="B16" s="111">
        <f>'LWA config'!D277</f>
        <v>37.244968790000001</v>
      </c>
      <c r="C16" s="111">
        <f>'LWA config'!E277</f>
        <v>-118.28912493999999</v>
      </c>
      <c r="D16" s="109">
        <f>'LWA config'!F277</f>
        <v>1184.5899999999999</v>
      </c>
      <c r="E16" s="107" t="s">
        <v>926</v>
      </c>
      <c r="F16" s="102">
        <f>('LWA config'!O277-1)*16+'LWA config'!R277-1</f>
        <v>12</v>
      </c>
      <c r="G16" s="102">
        <f>('LWA config'!X277-1)*64+_xlfn.BITXOR('LWA config'!AB277,2)+32*'LWA config'!AA277</f>
        <v>14</v>
      </c>
    </row>
    <row r="17" spans="1:7">
      <c r="A17" s="103" t="str">
        <f>'LWA config'!B277</f>
        <v>LWA-273</v>
      </c>
      <c r="B17" s="111">
        <f>'LWA config'!D277</f>
        <v>37.244968790000001</v>
      </c>
      <c r="C17" s="111">
        <f>'LWA config'!E277</f>
        <v>-118.28912493999999</v>
      </c>
      <c r="D17" s="109">
        <f>'LWA config'!F277</f>
        <v>1184.5899999999999</v>
      </c>
      <c r="E17" s="107" t="s">
        <v>927</v>
      </c>
      <c r="F17" s="102">
        <f>('LWA config'!O277-1)*16+'LWA config'!T277-1</f>
        <v>13</v>
      </c>
      <c r="G17" s="102">
        <f>('LWA config'!X277-1)*64+_xlfn.BITXOR('LWA config'!AC277,2)+32*'LWA config'!AA277</f>
        <v>15</v>
      </c>
    </row>
    <row r="18" spans="1:7">
      <c r="A18" s="103" t="str">
        <f>'LWA config'!B282</f>
        <v>LWA-278</v>
      </c>
      <c r="B18" s="111">
        <f>'LWA config'!D282</f>
        <v>37.245952850000002</v>
      </c>
      <c r="C18" s="111">
        <f>'LWA config'!E282</f>
        <v>-118.28361791</v>
      </c>
      <c r="D18" s="109">
        <f>'LWA config'!F282</f>
        <v>1184.1300000000001</v>
      </c>
      <c r="E18" s="107" t="s">
        <v>926</v>
      </c>
      <c r="F18" s="102">
        <f>('LWA config'!O282-1)*16+'LWA config'!R282-1</f>
        <v>18</v>
      </c>
      <c r="G18" s="102">
        <f>('LWA config'!X282-1)*64+_xlfn.BITXOR('LWA config'!AB282,2)+32*'LWA config'!AA282</f>
        <v>16</v>
      </c>
    </row>
    <row r="19" spans="1:7">
      <c r="A19" s="103" t="str">
        <f>'LWA config'!B282</f>
        <v>LWA-278</v>
      </c>
      <c r="B19" s="111">
        <f>'LWA config'!D282</f>
        <v>37.245952850000002</v>
      </c>
      <c r="C19" s="111">
        <f>'LWA config'!E282</f>
        <v>-118.28361791</v>
      </c>
      <c r="D19" s="109">
        <f>'LWA config'!F282</f>
        <v>1184.1300000000001</v>
      </c>
      <c r="E19" s="107" t="s">
        <v>927</v>
      </c>
      <c r="F19" s="102">
        <f>('LWA config'!O282-1)*16+'LWA config'!T282-1</f>
        <v>19</v>
      </c>
      <c r="G19" s="102">
        <f>('LWA config'!X282-1)*64+_xlfn.BITXOR('LWA config'!AC282,2)+32*'LWA config'!AA282</f>
        <v>17</v>
      </c>
    </row>
    <row r="20" spans="1:7">
      <c r="A20" s="103" t="str">
        <f>'LWA config'!B281</f>
        <v>LWA-277</v>
      </c>
      <c r="B20" s="111">
        <f>'LWA config'!D281</f>
        <v>37.245603889999998</v>
      </c>
      <c r="C20" s="111">
        <f>'LWA config'!E281</f>
        <v>-118.28027201</v>
      </c>
      <c r="D20" s="109">
        <f>'LWA config'!F281</f>
        <v>1184.3</v>
      </c>
      <c r="E20" s="107" t="s">
        <v>926</v>
      </c>
      <c r="F20" s="102">
        <f>('LWA config'!O281-1)*16+'LWA config'!R281-1</f>
        <v>16</v>
      </c>
      <c r="G20" s="102">
        <f>('LWA config'!X281-1)*64+_xlfn.BITXOR('LWA config'!AB281,2)+32*'LWA config'!AA281</f>
        <v>18</v>
      </c>
    </row>
    <row r="21" spans="1:7">
      <c r="A21" s="103" t="str">
        <f>'LWA config'!B281</f>
        <v>LWA-277</v>
      </c>
      <c r="B21" s="111">
        <f>'LWA config'!D281</f>
        <v>37.245603889999998</v>
      </c>
      <c r="C21" s="111">
        <f>'LWA config'!E281</f>
        <v>-118.28027201</v>
      </c>
      <c r="D21" s="109">
        <f>'LWA config'!F281</f>
        <v>1184.3</v>
      </c>
      <c r="E21" s="107" t="s">
        <v>927</v>
      </c>
      <c r="F21" s="102">
        <f>('LWA config'!O281-1)*16+'LWA config'!T281-1</f>
        <v>17</v>
      </c>
      <c r="G21" s="102">
        <f>('LWA config'!X281-1)*64+_xlfn.BITXOR('LWA config'!AC281,2)+32*'LWA config'!AA281</f>
        <v>19</v>
      </c>
    </row>
    <row r="22" spans="1:7">
      <c r="A22" s="103" t="str">
        <f>'LWA config'!B286</f>
        <v>LWA-282</v>
      </c>
      <c r="B22" s="111">
        <f>'LWA config'!D286</f>
        <v>37.244247039999998</v>
      </c>
      <c r="C22" s="111">
        <f>'LWA config'!E286</f>
        <v>-118.28344968</v>
      </c>
      <c r="D22" s="109">
        <f>'LWA config'!F286</f>
        <v>1184.48</v>
      </c>
      <c r="E22" s="107" t="s">
        <v>926</v>
      </c>
      <c r="F22" s="102">
        <f>('LWA config'!O286-1)*16+'LWA config'!R286-1</f>
        <v>22</v>
      </c>
      <c r="G22" s="102">
        <f>('LWA config'!X286-1)*64+_xlfn.BITXOR('LWA config'!AB286,2)+32*'LWA config'!AA286</f>
        <v>20</v>
      </c>
    </row>
    <row r="23" spans="1:7">
      <c r="A23" s="103" t="str">
        <f>'LWA config'!B286</f>
        <v>LWA-282</v>
      </c>
      <c r="B23" s="111">
        <f>'LWA config'!D286</f>
        <v>37.244247039999998</v>
      </c>
      <c r="C23" s="111">
        <f>'LWA config'!E286</f>
        <v>-118.28344968</v>
      </c>
      <c r="D23" s="109">
        <f>'LWA config'!F286</f>
        <v>1184.48</v>
      </c>
      <c r="E23" s="107" t="s">
        <v>927</v>
      </c>
      <c r="F23" s="102">
        <f>('LWA config'!O286-1)*16+'LWA config'!T286-1</f>
        <v>23</v>
      </c>
      <c r="G23" s="102">
        <f>('LWA config'!X286-1)*64+_xlfn.BITXOR('LWA config'!AC286,2)+32*'LWA config'!AA286</f>
        <v>21</v>
      </c>
    </row>
    <row r="24" spans="1:7">
      <c r="A24" s="103" t="str">
        <f>'LWA config'!B285</f>
        <v>LWA-281</v>
      </c>
      <c r="B24" s="111">
        <f>'LWA config'!D285</f>
        <v>37.242120130000004</v>
      </c>
      <c r="C24" s="111">
        <f>'LWA config'!E285</f>
        <v>-118.28467293999999</v>
      </c>
      <c r="D24" s="109">
        <f>'LWA config'!F285</f>
        <v>1184.03</v>
      </c>
      <c r="E24" s="107" t="s">
        <v>926</v>
      </c>
      <c r="F24" s="102">
        <f>('LWA config'!O285-1)*16+'LWA config'!R285-1</f>
        <v>20</v>
      </c>
      <c r="G24" s="102">
        <f>('LWA config'!X285-1)*64+_xlfn.BITXOR('LWA config'!AB285,2)+32*'LWA config'!AA285</f>
        <v>22</v>
      </c>
    </row>
    <row r="25" spans="1:7">
      <c r="A25" s="103" t="str">
        <f>'LWA config'!B285</f>
        <v>LWA-281</v>
      </c>
      <c r="B25" s="111">
        <f>'LWA config'!D285</f>
        <v>37.242120130000004</v>
      </c>
      <c r="C25" s="111">
        <f>'LWA config'!E285</f>
        <v>-118.28467293999999</v>
      </c>
      <c r="D25" s="109">
        <f>'LWA config'!F285</f>
        <v>1184.03</v>
      </c>
      <c r="E25" s="107" t="s">
        <v>927</v>
      </c>
      <c r="F25" s="102">
        <f>('LWA config'!O285-1)*16+'LWA config'!T285-1</f>
        <v>21</v>
      </c>
      <c r="G25" s="102">
        <f>('LWA config'!X285-1)*64+_xlfn.BITXOR('LWA config'!AC285,2)+32*'LWA config'!AA285</f>
        <v>23</v>
      </c>
    </row>
    <row r="26" spans="1:7">
      <c r="A26" s="103" t="str">
        <f>'LWA config'!B311</f>
        <v>LWA-307</v>
      </c>
      <c r="B26" s="111">
        <f>'LWA config'!D311</f>
        <v>37.244361108199996</v>
      </c>
      <c r="C26" s="111">
        <f>'LWA config'!E311</f>
        <v>-118.2844719692</v>
      </c>
      <c r="D26" s="109">
        <f>'LWA config'!F311</f>
        <v>0</v>
      </c>
      <c r="E26" s="107" t="s">
        <v>926</v>
      </c>
      <c r="F26" s="102">
        <f>('LWA config'!O311-1)*16+'LWA config'!R311-1</f>
        <v>26</v>
      </c>
      <c r="G26" s="102">
        <f>('LWA config'!X311-1)*64+_xlfn.BITXOR('LWA config'!AB311,2)+32*'LWA config'!AA311</f>
        <v>24</v>
      </c>
    </row>
    <row r="27" spans="1:7">
      <c r="A27" s="103" t="str">
        <f>'LWA config'!B311</f>
        <v>LWA-307</v>
      </c>
      <c r="B27" s="111">
        <f>'LWA config'!D311</f>
        <v>37.244361108199996</v>
      </c>
      <c r="C27" s="111">
        <f>'LWA config'!E311</f>
        <v>-118.2844719692</v>
      </c>
      <c r="D27" s="109">
        <f>'LWA config'!F311</f>
        <v>0</v>
      </c>
      <c r="E27" s="107" t="s">
        <v>927</v>
      </c>
      <c r="F27" s="102">
        <f>('LWA config'!O311-1)*16+'LWA config'!T311-1</f>
        <v>27</v>
      </c>
      <c r="G27" s="102">
        <f>('LWA config'!X311-1)*64+_xlfn.BITXOR('LWA config'!AC311,2)+32*'LWA config'!AA311</f>
        <v>25</v>
      </c>
    </row>
    <row r="28" spans="1:7">
      <c r="A28" s="103" t="str">
        <f>'LWA config'!B289</f>
        <v>LWA-285</v>
      </c>
      <c r="B28" s="111">
        <f>'LWA config'!D289</f>
        <v>37.244579190000003</v>
      </c>
      <c r="C28" s="111">
        <f>'LWA config'!E289</f>
        <v>-118.28621176</v>
      </c>
      <c r="D28" s="109">
        <f>'LWA config'!F289</f>
        <v>1184.07</v>
      </c>
      <c r="E28" s="107" t="s">
        <v>926</v>
      </c>
      <c r="F28" s="102">
        <f>('LWA config'!O289-1)*16+'LWA config'!R289-1</f>
        <v>24</v>
      </c>
      <c r="G28" s="102">
        <f>('LWA config'!X289-1)*64+_xlfn.BITXOR('LWA config'!AB289,2)+32*'LWA config'!AA289</f>
        <v>26</v>
      </c>
    </row>
    <row r="29" spans="1:7">
      <c r="A29" s="103" t="str">
        <f>'LWA config'!B289</f>
        <v>LWA-285</v>
      </c>
      <c r="B29" s="111">
        <f>'LWA config'!D289</f>
        <v>37.244579190000003</v>
      </c>
      <c r="C29" s="111">
        <f>'LWA config'!E289</f>
        <v>-118.28621176</v>
      </c>
      <c r="D29" s="109">
        <f>'LWA config'!F289</f>
        <v>1184.07</v>
      </c>
      <c r="E29" s="107" t="s">
        <v>927</v>
      </c>
      <c r="F29" s="102">
        <f>('LWA config'!O289-1)*16+'LWA config'!T289-1</f>
        <v>25</v>
      </c>
      <c r="G29" s="102">
        <f>('LWA config'!X289-1)*64+_xlfn.BITXOR('LWA config'!AC289,2)+32*'LWA config'!AA289</f>
        <v>27</v>
      </c>
    </row>
    <row r="30" spans="1:7">
      <c r="A30" s="103" t="str">
        <f>'LWA config'!B313</f>
        <v>LWA-309</v>
      </c>
      <c r="B30" s="111">
        <f>'LWA config'!D313</f>
        <v>37.245957926199992</v>
      </c>
      <c r="C30" s="111">
        <f>'LWA config'!E313</f>
        <v>-118.2818410692</v>
      </c>
      <c r="D30" s="109">
        <f>'LWA config'!F313</f>
        <v>1184.47</v>
      </c>
      <c r="E30" s="107" t="s">
        <v>926</v>
      </c>
      <c r="F30" s="102">
        <f>('LWA config'!O313-1)*16+'LWA config'!R313-1</f>
        <v>30</v>
      </c>
      <c r="G30" s="102">
        <f>('LWA config'!X313-1)*64+_xlfn.BITXOR('LWA config'!AB313,2)+32*'LWA config'!AA313</f>
        <v>28</v>
      </c>
    </row>
    <row r="31" spans="1:7">
      <c r="A31" s="103" t="str">
        <f>'LWA config'!B313</f>
        <v>LWA-309</v>
      </c>
      <c r="B31" s="111">
        <f>'LWA config'!D313</f>
        <v>37.245957926199992</v>
      </c>
      <c r="C31" s="111">
        <f>'LWA config'!E313</f>
        <v>-118.2818410692</v>
      </c>
      <c r="D31" s="109">
        <f>'LWA config'!F313</f>
        <v>1184.47</v>
      </c>
      <c r="E31" s="107" t="s">
        <v>927</v>
      </c>
      <c r="F31" s="102">
        <f>('LWA config'!O313-1)*16+'LWA config'!T313-1</f>
        <v>31</v>
      </c>
      <c r="G31" s="102">
        <f>('LWA config'!X313-1)*64+_xlfn.BITXOR('LWA config'!AC313,2)+32*'LWA config'!AA313</f>
        <v>29</v>
      </c>
    </row>
    <row r="32" spans="1:7">
      <c r="A32" s="103" t="str">
        <f>'LWA config'!B312</f>
        <v>LWA-308</v>
      </c>
      <c r="B32" s="111">
        <f>'LWA config'!D312</f>
        <v>37.245339004199991</v>
      </c>
      <c r="C32" s="111">
        <f>'LWA config'!E312</f>
        <v>-118.2844535692</v>
      </c>
      <c r="D32" s="109">
        <f>'LWA config'!F312</f>
        <v>0</v>
      </c>
      <c r="E32" s="107" t="s">
        <v>926</v>
      </c>
      <c r="F32" s="102">
        <f>('LWA config'!O312-1)*16+'LWA config'!R312-1</f>
        <v>28</v>
      </c>
      <c r="G32" s="102">
        <f>('LWA config'!X312-1)*64+_xlfn.BITXOR('LWA config'!AB312,2)+32*'LWA config'!AA312</f>
        <v>30</v>
      </c>
    </row>
    <row r="33" spans="1:7">
      <c r="A33" s="103" t="str">
        <f>'LWA config'!B312</f>
        <v>LWA-308</v>
      </c>
      <c r="B33" s="111">
        <f>'LWA config'!D312</f>
        <v>37.245339004199991</v>
      </c>
      <c r="C33" s="111">
        <f>'LWA config'!E312</f>
        <v>-118.2844535692</v>
      </c>
      <c r="D33" s="109">
        <f>'LWA config'!F312</f>
        <v>0</v>
      </c>
      <c r="E33" s="107" t="s">
        <v>927</v>
      </c>
      <c r="F33" s="102">
        <f>('LWA config'!O312-1)*16+'LWA config'!T312-1</f>
        <v>29</v>
      </c>
      <c r="G33" s="102">
        <f>('LWA config'!X312-1)*64+_xlfn.BITXOR('LWA config'!AC312,2)+32*'LWA config'!AA312</f>
        <v>31</v>
      </c>
    </row>
    <row r="34" spans="1:7">
      <c r="A34" s="103" t="str">
        <f>'LWA config'!B315</f>
        <v>LWA-311</v>
      </c>
      <c r="B34" s="111">
        <f>'LWA config'!D315</f>
        <v>37.242838701199993</v>
      </c>
      <c r="C34" s="111">
        <f>'LWA config'!E315</f>
        <v>-118.2866232902</v>
      </c>
      <c r="D34" s="109">
        <f>'LWA config'!F315</f>
        <v>0</v>
      </c>
      <c r="E34" s="107" t="s">
        <v>926</v>
      </c>
      <c r="F34" s="102">
        <f>('LWA config'!O315-1)*16+'LWA config'!R315-1</f>
        <v>34</v>
      </c>
      <c r="G34" s="102">
        <f>('LWA config'!X315-1)*64+_xlfn.BITXOR('LWA config'!AB315,2)+32*'LWA config'!AA315</f>
        <v>32</v>
      </c>
    </row>
    <row r="35" spans="1:7">
      <c r="A35" s="103" t="str">
        <f>'LWA config'!B315</f>
        <v>LWA-311</v>
      </c>
      <c r="B35" s="111">
        <f>'LWA config'!D315</f>
        <v>37.242838701199993</v>
      </c>
      <c r="C35" s="111">
        <f>'LWA config'!E315</f>
        <v>-118.2866232902</v>
      </c>
      <c r="D35" s="109">
        <f>'LWA config'!F315</f>
        <v>0</v>
      </c>
      <c r="E35" s="107" t="s">
        <v>927</v>
      </c>
      <c r="F35" s="102">
        <f>('LWA config'!O315-1)*16+'LWA config'!T315-1</f>
        <v>35</v>
      </c>
      <c r="G35" s="102">
        <f>('LWA config'!X315-1)*64+_xlfn.BITXOR('LWA config'!AC315,2)+32*'LWA config'!AA315</f>
        <v>33</v>
      </c>
    </row>
    <row r="36" spans="1:7">
      <c r="A36" s="103" t="str">
        <f>'LWA config'!B314</f>
        <v>LWA-310</v>
      </c>
      <c r="B36" s="111">
        <f>'LWA config'!D314</f>
        <v>37.245199646199993</v>
      </c>
      <c r="C36" s="111">
        <f>'LWA config'!E314</f>
        <v>-118.2823300952</v>
      </c>
      <c r="D36" s="109">
        <f>'LWA config'!F314</f>
        <v>0</v>
      </c>
      <c r="E36" s="107" t="s">
        <v>926</v>
      </c>
      <c r="F36" s="102">
        <f>('LWA config'!O314-1)*16+'LWA config'!R314-1</f>
        <v>32</v>
      </c>
      <c r="G36" s="102">
        <f>('LWA config'!X314-1)*64+_xlfn.BITXOR('LWA config'!AB314,2)+32*'LWA config'!AA314</f>
        <v>34</v>
      </c>
    </row>
    <row r="37" spans="1:7">
      <c r="A37" s="103" t="str">
        <f>'LWA config'!B314</f>
        <v>LWA-310</v>
      </c>
      <c r="B37" s="111">
        <f>'LWA config'!D314</f>
        <v>37.245199646199993</v>
      </c>
      <c r="C37" s="111">
        <f>'LWA config'!E314</f>
        <v>-118.2823300952</v>
      </c>
      <c r="D37" s="109">
        <f>'LWA config'!F314</f>
        <v>0</v>
      </c>
      <c r="E37" s="107" t="s">
        <v>927</v>
      </c>
      <c r="F37" s="102">
        <f>('LWA config'!O314-1)*16+'LWA config'!T314-1</f>
        <v>33</v>
      </c>
      <c r="G37" s="102">
        <f>('LWA config'!X314-1)*64+_xlfn.BITXOR('LWA config'!AC314,2)+32*'LWA config'!AA314</f>
        <v>35</v>
      </c>
    </row>
    <row r="38" spans="1:7">
      <c r="A38" s="103" t="str">
        <f>'LWA config'!B317</f>
        <v>LWA-313</v>
      </c>
      <c r="B38" s="111">
        <f>'LWA config'!D317</f>
        <v>37.243406711199995</v>
      </c>
      <c r="C38" s="111">
        <f>'LWA config'!E317</f>
        <v>-118.27879758820001</v>
      </c>
      <c r="D38" s="109">
        <f>'LWA config'!F317</f>
        <v>1183.44</v>
      </c>
      <c r="E38" s="107" t="s">
        <v>926</v>
      </c>
      <c r="F38" s="102">
        <f>('LWA config'!O317-1)*16+'LWA config'!R317-1</f>
        <v>38</v>
      </c>
      <c r="G38" s="102">
        <f>('LWA config'!X317-1)*64+_xlfn.BITXOR('LWA config'!AB317,2)+32*'LWA config'!AA317</f>
        <v>36</v>
      </c>
    </row>
    <row r="39" spans="1:7">
      <c r="A39" s="103" t="str">
        <f>'LWA config'!B317</f>
        <v>LWA-313</v>
      </c>
      <c r="B39" s="111">
        <f>'LWA config'!D317</f>
        <v>37.243406711199995</v>
      </c>
      <c r="C39" s="111">
        <f>'LWA config'!E317</f>
        <v>-118.27879758820001</v>
      </c>
      <c r="D39" s="109">
        <f>'LWA config'!F317</f>
        <v>1183.44</v>
      </c>
      <c r="E39" s="107" t="s">
        <v>927</v>
      </c>
      <c r="F39" s="102">
        <f>('LWA config'!O317-1)*16+'LWA config'!T317-1</f>
        <v>39</v>
      </c>
      <c r="G39" s="102">
        <f>('LWA config'!X317-1)*64+_xlfn.BITXOR('LWA config'!AC317,2)+32*'LWA config'!AA317</f>
        <v>37</v>
      </c>
    </row>
    <row r="40" spans="1:7">
      <c r="A40" s="103" t="str">
        <f>'LWA config'!B316</f>
        <v>LWA-312</v>
      </c>
      <c r="B40" s="111">
        <f>'LWA config'!D316</f>
        <v>37.243933927199997</v>
      </c>
      <c r="C40" s="111">
        <f>'LWA config'!E316</f>
        <v>-118.2874848692</v>
      </c>
      <c r="D40" s="109">
        <f>'LWA config'!F316</f>
        <v>0</v>
      </c>
      <c r="E40" s="107" t="s">
        <v>926</v>
      </c>
      <c r="F40" s="102">
        <f>('LWA config'!O316-1)*16+'LWA config'!R316-1</f>
        <v>36</v>
      </c>
      <c r="G40" s="102">
        <f>('LWA config'!X316-1)*64+_xlfn.BITXOR('LWA config'!AB316,2)+32*'LWA config'!AA316</f>
        <v>38</v>
      </c>
    </row>
    <row r="41" spans="1:7">
      <c r="A41" s="103" t="str">
        <f>'LWA config'!B316</f>
        <v>LWA-312</v>
      </c>
      <c r="B41" s="111">
        <f>'LWA config'!D316</f>
        <v>37.243933927199997</v>
      </c>
      <c r="C41" s="111">
        <f>'LWA config'!E316</f>
        <v>-118.2874848692</v>
      </c>
      <c r="D41" s="109">
        <f>'LWA config'!F316</f>
        <v>0</v>
      </c>
      <c r="E41" s="107" t="s">
        <v>927</v>
      </c>
      <c r="F41" s="102">
        <f>('LWA config'!O316-1)*16+'LWA config'!T316-1</f>
        <v>37</v>
      </c>
      <c r="G41" s="102">
        <f>('LWA config'!X316-1)*64+_xlfn.BITXOR('LWA config'!AC316,2)+32*'LWA config'!AA316</f>
        <v>39</v>
      </c>
    </row>
    <row r="42" spans="1:7">
      <c r="A42" s="103" t="str">
        <f>'LWA config'!B325</f>
        <v>LWA-321</v>
      </c>
      <c r="B42" s="111">
        <f>'LWA config'!D325</f>
        <v>37.246270623518498</v>
      </c>
      <c r="C42" s="111">
        <f>'LWA config'!E325</f>
        <v>-118.28757719494401</v>
      </c>
      <c r="D42" s="109">
        <f>'LWA config'!F325</f>
        <v>1185.0999999999999</v>
      </c>
      <c r="E42" s="107" t="s">
        <v>926</v>
      </c>
      <c r="F42" s="102">
        <f>('LWA config'!O325-1)*16+'LWA config'!R325-1</f>
        <v>42</v>
      </c>
      <c r="G42" s="102">
        <f>('LWA config'!X325-1)*64+_xlfn.BITXOR('LWA config'!AB325,2)+32*'LWA config'!AA325</f>
        <v>40</v>
      </c>
    </row>
    <row r="43" spans="1:7">
      <c r="A43" s="103" t="str">
        <f>'LWA config'!B325</f>
        <v>LWA-321</v>
      </c>
      <c r="B43" s="111">
        <f>'LWA config'!D325</f>
        <v>37.246270623518498</v>
      </c>
      <c r="C43" s="111">
        <f>'LWA config'!E325</f>
        <v>-118.28757719494401</v>
      </c>
      <c r="D43" s="109">
        <f>'LWA config'!F325</f>
        <v>1185.0999999999999</v>
      </c>
      <c r="E43" s="107" t="s">
        <v>927</v>
      </c>
      <c r="F43" s="102">
        <f>('LWA config'!O325-1)*16+'LWA config'!T325-1</f>
        <v>43</v>
      </c>
      <c r="G43" s="102">
        <f>('LWA config'!X325-1)*64+_xlfn.BITXOR('LWA config'!AC325,2)+32*'LWA config'!AA325</f>
        <v>41</v>
      </c>
    </row>
    <row r="44" spans="1:7">
      <c r="A44" s="103" t="str">
        <f>'LWA config'!B318</f>
        <v>LWA-314</v>
      </c>
      <c r="B44" s="111">
        <f>'LWA config'!D318</f>
        <v>37.243258059199995</v>
      </c>
      <c r="C44" s="111">
        <f>'LWA config'!E318</f>
        <v>-118.2803485692</v>
      </c>
      <c r="D44" s="109">
        <f>'LWA config'!F318</f>
        <v>1184.08</v>
      </c>
      <c r="E44" s="107" t="s">
        <v>926</v>
      </c>
      <c r="F44" s="102">
        <f>('LWA config'!O318-1)*16+'LWA config'!R318-1</f>
        <v>40</v>
      </c>
      <c r="G44" s="102">
        <f>('LWA config'!X318-1)*64+_xlfn.BITXOR('LWA config'!AB318,2)+32*'LWA config'!AA318</f>
        <v>42</v>
      </c>
    </row>
    <row r="45" spans="1:7">
      <c r="A45" s="103" t="str">
        <f>'LWA config'!B318</f>
        <v>LWA-314</v>
      </c>
      <c r="B45" s="111">
        <f>'LWA config'!D318</f>
        <v>37.243258059199995</v>
      </c>
      <c r="C45" s="111">
        <f>'LWA config'!E318</f>
        <v>-118.2803485692</v>
      </c>
      <c r="D45" s="109">
        <f>'LWA config'!F318</f>
        <v>1184.08</v>
      </c>
      <c r="E45" s="107" t="s">
        <v>927</v>
      </c>
      <c r="F45" s="102">
        <f>('LWA config'!O318-1)*16+'LWA config'!T318-1</f>
        <v>41</v>
      </c>
      <c r="G45" s="102">
        <f>('LWA config'!X318-1)*64+_xlfn.BITXOR('LWA config'!AC318,2)+32*'LWA config'!AA318</f>
        <v>43</v>
      </c>
    </row>
    <row r="46" spans="1:7">
      <c r="A46" s="103" t="str">
        <f>'LWA config'!B334</f>
        <v>LWA-330</v>
      </c>
      <c r="B46" s="111">
        <f>'LWA config'!D334</f>
        <v>37.246829229199996</v>
      </c>
      <c r="C46" s="111">
        <f>'LWA config'!E334</f>
        <v>-118.28014646920001</v>
      </c>
      <c r="D46" s="109">
        <f>'LWA config'!F334</f>
        <v>1185.03</v>
      </c>
      <c r="E46" s="107" t="s">
        <v>926</v>
      </c>
      <c r="F46" s="102">
        <f>('LWA config'!O334-1)*16+'LWA config'!R334-1</f>
        <v>46</v>
      </c>
      <c r="G46" s="102">
        <f>('LWA config'!X334-1)*64+_xlfn.BITXOR('LWA config'!AB334,2)+32*'LWA config'!AA334</f>
        <v>44</v>
      </c>
    </row>
    <row r="47" spans="1:7">
      <c r="A47" s="103" t="str">
        <f>'LWA config'!B334</f>
        <v>LWA-330</v>
      </c>
      <c r="B47" s="111">
        <f>'LWA config'!D334</f>
        <v>37.246829229199996</v>
      </c>
      <c r="C47" s="111">
        <f>'LWA config'!E334</f>
        <v>-118.28014646920001</v>
      </c>
      <c r="D47" s="109">
        <f>'LWA config'!F334</f>
        <v>1185.03</v>
      </c>
      <c r="E47" s="107" t="s">
        <v>927</v>
      </c>
      <c r="F47" s="102">
        <f>('LWA config'!O334-1)*16+'LWA config'!T334-1</f>
        <v>47</v>
      </c>
      <c r="G47" s="102">
        <f>('LWA config'!X334-1)*64+_xlfn.BITXOR('LWA config'!AC334,2)+32*'LWA config'!AA334</f>
        <v>45</v>
      </c>
    </row>
    <row r="48" spans="1:7">
      <c r="A48" s="103" t="str">
        <f>'LWA config'!B331</f>
        <v>LWA-327</v>
      </c>
      <c r="B48" s="111">
        <f>'LWA config'!D331</f>
        <v>37.247566769199992</v>
      </c>
      <c r="C48" s="111">
        <f>'LWA config'!E331</f>
        <v>-118.2864927512</v>
      </c>
      <c r="D48" s="109">
        <f>'LWA config'!F331</f>
        <v>1185.05</v>
      </c>
      <c r="E48" s="107" t="s">
        <v>926</v>
      </c>
      <c r="F48" s="102">
        <f>('LWA config'!O331-1)*16+'LWA config'!R331-1</f>
        <v>44</v>
      </c>
      <c r="G48" s="102">
        <f>('LWA config'!X331-1)*64+_xlfn.BITXOR('LWA config'!AB331,2)+32*'LWA config'!AA331</f>
        <v>46</v>
      </c>
    </row>
    <row r="49" spans="1:7">
      <c r="A49" s="103" t="str">
        <f>'LWA config'!B331</f>
        <v>LWA-327</v>
      </c>
      <c r="B49" s="111">
        <f>'LWA config'!D331</f>
        <v>37.247566769199992</v>
      </c>
      <c r="C49" s="111">
        <f>'LWA config'!E331</f>
        <v>-118.2864927512</v>
      </c>
      <c r="D49" s="109">
        <f>'LWA config'!F331</f>
        <v>1185.05</v>
      </c>
      <c r="E49" s="107" t="s">
        <v>927</v>
      </c>
      <c r="F49" s="102">
        <f>('LWA config'!O331-1)*16+'LWA config'!T331-1</f>
        <v>45</v>
      </c>
      <c r="G49" s="102">
        <f>('LWA config'!X331-1)*64+_xlfn.BITXOR('LWA config'!AC331,2)+32*'LWA config'!AA331</f>
        <v>47</v>
      </c>
    </row>
    <row r="50" spans="1:7">
      <c r="A50" s="103" t="str">
        <f>'LWA config'!B342</f>
        <v>LWA-338</v>
      </c>
      <c r="B50" s="111">
        <f>'LWA config'!D342</f>
        <v>37.243125291199995</v>
      </c>
      <c r="C50" s="111">
        <f>'LWA config'!E342</f>
        <v>-118.2826165062</v>
      </c>
      <c r="D50" s="109">
        <f>'LWA config'!F342</f>
        <v>0</v>
      </c>
      <c r="E50" s="107" t="s">
        <v>926</v>
      </c>
      <c r="F50" s="102">
        <f>('LWA config'!O342-1)*16+'LWA config'!R342-1</f>
        <v>50</v>
      </c>
      <c r="G50" s="102">
        <f>('LWA config'!X342-1)*64+_xlfn.BITXOR('LWA config'!AB342,2)+32*'LWA config'!AA342</f>
        <v>48</v>
      </c>
    </row>
    <row r="51" spans="1:7">
      <c r="A51" s="103" t="str">
        <f>'LWA config'!B342</f>
        <v>LWA-338</v>
      </c>
      <c r="B51" s="111">
        <f>'LWA config'!D342</f>
        <v>37.243125291199995</v>
      </c>
      <c r="C51" s="111">
        <f>'LWA config'!E342</f>
        <v>-118.2826165062</v>
      </c>
      <c r="D51" s="109">
        <f>'LWA config'!F342</f>
        <v>0</v>
      </c>
      <c r="E51" s="107" t="s">
        <v>927</v>
      </c>
      <c r="F51" s="102">
        <f>('LWA config'!O342-1)*16+'LWA config'!T342-1</f>
        <v>51</v>
      </c>
      <c r="G51" s="102">
        <f>('LWA config'!X342-1)*64+_xlfn.BITXOR('LWA config'!AC342,2)+32*'LWA config'!AA342</f>
        <v>49</v>
      </c>
    </row>
    <row r="52" spans="1:7">
      <c r="A52" s="103" t="str">
        <f>'LWA config'!B336</f>
        <v>LWA-332</v>
      </c>
      <c r="B52" s="111">
        <f>'LWA config'!D336</f>
        <v>37.246910412199995</v>
      </c>
      <c r="C52" s="111">
        <f>'LWA config'!E336</f>
        <v>-118.28250516920001</v>
      </c>
      <c r="D52" s="109">
        <f>'LWA config'!F336</f>
        <v>0</v>
      </c>
      <c r="E52" s="107" t="s">
        <v>926</v>
      </c>
      <c r="F52" s="102">
        <f>('LWA config'!O336-1)*16+'LWA config'!R336-1</f>
        <v>48</v>
      </c>
      <c r="G52" s="102">
        <f>('LWA config'!X336-1)*64+_xlfn.BITXOR('LWA config'!AB336,2)+32*'LWA config'!AA336</f>
        <v>50</v>
      </c>
    </row>
    <row r="53" spans="1:7">
      <c r="A53" s="103" t="str">
        <f>'LWA config'!B336</f>
        <v>LWA-332</v>
      </c>
      <c r="B53" s="111">
        <f>'LWA config'!D336</f>
        <v>37.246910412199995</v>
      </c>
      <c r="C53" s="111">
        <f>'LWA config'!E336</f>
        <v>-118.28250516920001</v>
      </c>
      <c r="D53" s="109">
        <f>'LWA config'!F336</f>
        <v>0</v>
      </c>
      <c r="E53" s="107" t="s">
        <v>927</v>
      </c>
      <c r="F53" s="102">
        <f>('LWA config'!O336-1)*16+'LWA config'!T336-1</f>
        <v>49</v>
      </c>
      <c r="G53" s="102">
        <f>('LWA config'!X336-1)*64+_xlfn.BITXOR('LWA config'!AC336,2)+32*'LWA config'!AA336</f>
        <v>51</v>
      </c>
    </row>
    <row r="54" spans="1:7">
      <c r="A54" s="103" t="str">
        <f>'LWA config'!B344</f>
        <v>LWA-340</v>
      </c>
      <c r="B54" s="111">
        <f>'LWA config'!D344</f>
        <v>37.245556033199996</v>
      </c>
      <c r="C54" s="111">
        <f>'LWA config'!E344</f>
        <v>-118.2857778872</v>
      </c>
      <c r="D54" s="109">
        <f>'LWA config'!F344</f>
        <v>0</v>
      </c>
      <c r="E54" s="107" t="s">
        <v>926</v>
      </c>
      <c r="F54" s="102">
        <f>('LWA config'!O344-1)*16+'LWA config'!R344-1</f>
        <v>54</v>
      </c>
      <c r="G54" s="102">
        <f>('LWA config'!X344-1)*64+_xlfn.BITXOR('LWA config'!AB344,2)+32*'LWA config'!AA344</f>
        <v>52</v>
      </c>
    </row>
    <row r="55" spans="1:7">
      <c r="A55" s="103" t="str">
        <f>'LWA config'!B344</f>
        <v>LWA-340</v>
      </c>
      <c r="B55" s="111">
        <f>'LWA config'!D344</f>
        <v>37.245556033199996</v>
      </c>
      <c r="C55" s="111">
        <f>'LWA config'!E344</f>
        <v>-118.2857778872</v>
      </c>
      <c r="D55" s="109">
        <f>'LWA config'!F344</f>
        <v>0</v>
      </c>
      <c r="E55" s="107" t="s">
        <v>927</v>
      </c>
      <c r="F55" s="102">
        <f>('LWA config'!O344-1)*16+'LWA config'!T344-1</f>
        <v>55</v>
      </c>
      <c r="G55" s="102">
        <f>('LWA config'!X344-1)*64+_xlfn.BITXOR('LWA config'!AC344,2)+32*'LWA config'!AA344</f>
        <v>53</v>
      </c>
    </row>
    <row r="56" spans="1:7">
      <c r="A56" s="103" t="str">
        <f>'LWA config'!B343</f>
        <v>LWA-339</v>
      </c>
      <c r="B56" s="111">
        <f>'LWA config'!D343</f>
        <v>37.246825578199996</v>
      </c>
      <c r="C56" s="111">
        <f>'LWA config'!E343</f>
        <v>-118.2839396692</v>
      </c>
      <c r="D56" s="109">
        <f>'LWA config'!F343</f>
        <v>0</v>
      </c>
      <c r="E56" s="107" t="s">
        <v>926</v>
      </c>
      <c r="F56" s="102">
        <f>('LWA config'!O343-1)*16+'LWA config'!R343-1</f>
        <v>52</v>
      </c>
      <c r="G56" s="102">
        <f>('LWA config'!X343-1)*64+_xlfn.BITXOR('LWA config'!AB343,2)+32*'LWA config'!AA343</f>
        <v>54</v>
      </c>
    </row>
    <row r="57" spans="1:7">
      <c r="A57" s="103" t="str">
        <f>'LWA config'!B343</f>
        <v>LWA-339</v>
      </c>
      <c r="B57" s="111">
        <f>'LWA config'!D343</f>
        <v>37.246825578199996</v>
      </c>
      <c r="C57" s="111">
        <f>'LWA config'!E343</f>
        <v>-118.2839396692</v>
      </c>
      <c r="D57" s="109">
        <f>'LWA config'!F343</f>
        <v>0</v>
      </c>
      <c r="E57" s="107" t="s">
        <v>927</v>
      </c>
      <c r="F57" s="102">
        <f>('LWA config'!O343-1)*16+'LWA config'!T343-1</f>
        <v>53</v>
      </c>
      <c r="G57" s="102">
        <f>('LWA config'!X343-1)*64+_xlfn.BITXOR('LWA config'!AC343,2)+32*'LWA config'!AA343</f>
        <v>55</v>
      </c>
    </row>
    <row r="58" spans="1:7">
      <c r="A58" s="103" t="str">
        <f>'LWA config'!B356</f>
        <v>LWA-352</v>
      </c>
      <c r="B58" s="111">
        <f>'LWA config'!D356</f>
        <v>37.243402131199993</v>
      </c>
      <c r="C58" s="111">
        <f>'LWA config'!E356</f>
        <v>-118.2884507962</v>
      </c>
      <c r="D58" s="109">
        <f>'LWA config'!F356</f>
        <v>0</v>
      </c>
      <c r="E58" s="107" t="s">
        <v>926</v>
      </c>
      <c r="F58" s="102">
        <f>('LWA config'!O356-1)*16+'LWA config'!R356-1</f>
        <v>58</v>
      </c>
      <c r="G58" s="102">
        <f>('LWA config'!X356-1)*64+_xlfn.BITXOR('LWA config'!AB356,2)+32*'LWA config'!AA356</f>
        <v>56</v>
      </c>
    </row>
    <row r="59" spans="1:7">
      <c r="A59" s="103" t="str">
        <f>'LWA config'!B356</f>
        <v>LWA-352</v>
      </c>
      <c r="B59" s="111">
        <f>'LWA config'!D356</f>
        <v>37.243402131199993</v>
      </c>
      <c r="C59" s="111">
        <f>'LWA config'!E356</f>
        <v>-118.2884507962</v>
      </c>
      <c r="D59" s="109">
        <f>'LWA config'!F356</f>
        <v>0</v>
      </c>
      <c r="E59" s="107" t="s">
        <v>927</v>
      </c>
      <c r="F59" s="102">
        <f>('LWA config'!O356-1)*16+'LWA config'!T356-1</f>
        <v>59</v>
      </c>
      <c r="G59" s="102">
        <f>('LWA config'!X356-1)*64+_xlfn.BITXOR('LWA config'!AC356,2)+32*'LWA config'!AA356</f>
        <v>57</v>
      </c>
    </row>
    <row r="60" spans="1:7">
      <c r="A60" s="103" t="str">
        <f>'LWA config'!B345</f>
        <v>LWA-341</v>
      </c>
      <c r="B60" s="111">
        <f>'LWA config'!D345</f>
        <v>37.233071423199995</v>
      </c>
      <c r="C60" s="111">
        <f>'LWA config'!E345</f>
        <v>-118.2940874672</v>
      </c>
      <c r="D60" s="109">
        <f>'LWA config'!F345</f>
        <v>1177.75</v>
      </c>
      <c r="E60" s="107" t="s">
        <v>926</v>
      </c>
      <c r="F60" s="102">
        <f>('LWA config'!O345-1)*16+'LWA config'!R345-1</f>
        <v>56</v>
      </c>
      <c r="G60" s="102">
        <f>('LWA config'!X345-1)*64+_xlfn.BITXOR('LWA config'!AB345,2)+32*'LWA config'!AA345</f>
        <v>58</v>
      </c>
    </row>
    <row r="61" spans="1:7">
      <c r="A61" s="103" t="str">
        <f>'LWA config'!B345</f>
        <v>LWA-341</v>
      </c>
      <c r="B61" s="111">
        <f>'LWA config'!D345</f>
        <v>37.233071423199995</v>
      </c>
      <c r="C61" s="111">
        <f>'LWA config'!E345</f>
        <v>-118.2940874672</v>
      </c>
      <c r="D61" s="109">
        <f>'LWA config'!F345</f>
        <v>1177.75</v>
      </c>
      <c r="E61" s="107" t="s">
        <v>927</v>
      </c>
      <c r="F61" s="102">
        <f>('LWA config'!O345-1)*16+'LWA config'!T345-1</f>
        <v>57</v>
      </c>
      <c r="G61" s="102">
        <f>('LWA config'!X345-1)*64+_xlfn.BITXOR('LWA config'!AC345,2)+32*'LWA config'!AA345</f>
        <v>59</v>
      </c>
    </row>
    <row r="62" spans="1:7">
      <c r="A62" s="103" t="str">
        <f>'LWA config'!B366</f>
        <v>LWA-362</v>
      </c>
      <c r="B62" s="111">
        <f>'LWA config'!D366</f>
        <v>37.234377108199993</v>
      </c>
      <c r="C62" s="111">
        <f>'LWA config'!E366</f>
        <v>-118.2773526412</v>
      </c>
      <c r="D62" s="109">
        <f>'LWA config'!F366</f>
        <v>1180.72</v>
      </c>
      <c r="E62" s="107" t="s">
        <v>926</v>
      </c>
      <c r="F62" s="102">
        <f>('LWA config'!O366-1)*16+'LWA config'!R366-1</f>
        <v>62</v>
      </c>
      <c r="G62" s="102">
        <f>('LWA config'!X366-1)*64+_xlfn.BITXOR('LWA config'!AB366,2)+32*'LWA config'!AA366</f>
        <v>60</v>
      </c>
    </row>
    <row r="63" spans="1:7">
      <c r="A63" s="103" t="str">
        <f>'LWA config'!B366</f>
        <v>LWA-362</v>
      </c>
      <c r="B63" s="111">
        <f>'LWA config'!D366</f>
        <v>37.234377108199993</v>
      </c>
      <c r="C63" s="111">
        <f>'LWA config'!E366</f>
        <v>-118.2773526412</v>
      </c>
      <c r="D63" s="109">
        <f>'LWA config'!F366</f>
        <v>1180.72</v>
      </c>
      <c r="E63" s="107" t="s">
        <v>927</v>
      </c>
      <c r="F63" s="102">
        <f>('LWA config'!O366-1)*16+'LWA config'!T366-1</f>
        <v>63</v>
      </c>
      <c r="G63" s="102">
        <f>('LWA config'!X366-1)*64+_xlfn.BITXOR('LWA config'!AC366,2)+32*'LWA config'!AA366</f>
        <v>61</v>
      </c>
    </row>
    <row r="64" spans="1:7">
      <c r="A64" s="103" t="str">
        <f>'LWA config'!B357</f>
        <v>LWA-353</v>
      </c>
      <c r="B64" s="111">
        <f>'LWA config'!D357</f>
        <v>37.249456382199995</v>
      </c>
      <c r="C64" s="111">
        <f>'LWA config'!E357</f>
        <v>-118.29484126920001</v>
      </c>
      <c r="D64" s="109">
        <f>'LWA config'!F357</f>
        <v>1184.46</v>
      </c>
      <c r="E64" s="107" t="s">
        <v>926</v>
      </c>
      <c r="F64" s="102">
        <f>('LWA config'!O357-1)*16+'LWA config'!R357-1</f>
        <v>60</v>
      </c>
      <c r="G64" s="102">
        <f>('LWA config'!X357-1)*64+_xlfn.BITXOR('LWA config'!AB357,2)+32*'LWA config'!AA357</f>
        <v>62</v>
      </c>
    </row>
    <row r="65" spans="1:7">
      <c r="A65" s="103" t="str">
        <f>'LWA config'!B357</f>
        <v>LWA-353</v>
      </c>
      <c r="B65" s="111">
        <f>'LWA config'!D357</f>
        <v>37.249456382199995</v>
      </c>
      <c r="C65" s="111">
        <f>'LWA config'!E357</f>
        <v>-118.29484126920001</v>
      </c>
      <c r="D65" s="109">
        <f>'LWA config'!F357</f>
        <v>1184.46</v>
      </c>
      <c r="E65" s="107" t="s">
        <v>927</v>
      </c>
      <c r="F65" s="102">
        <f>('LWA config'!O357-1)*16+'LWA config'!T357-1</f>
        <v>61</v>
      </c>
      <c r="G65" s="102">
        <f>('LWA config'!X357-1)*64+_xlfn.BITXOR('LWA config'!AC357,2)+32*'LWA config'!AA357</f>
        <v>63</v>
      </c>
    </row>
    <row r="66" spans="1:7">
      <c r="A66" s="103" t="str">
        <f>'LWA config'!B261</f>
        <v>LWA-257</v>
      </c>
      <c r="B66" s="111">
        <f>'LWA config'!D261</f>
        <v>37.237452410000003</v>
      </c>
      <c r="C66" s="111">
        <f>'LWA config'!E261</f>
        <v>-118.28945160000001</v>
      </c>
      <c r="D66" s="109">
        <f>'LWA config'!F261</f>
        <v>1179.72</v>
      </c>
      <c r="E66" s="107" t="s">
        <v>926</v>
      </c>
      <c r="F66" s="102">
        <f>('LWA config'!O261-1)*16+'LWA config'!R261-1</f>
        <v>64</v>
      </c>
      <c r="G66" s="102">
        <f>('LWA config'!X261-1)*64+_xlfn.BITXOR('LWA config'!AB261,2)+32*'LWA config'!AA261</f>
        <v>64</v>
      </c>
    </row>
    <row r="67" spans="1:7">
      <c r="A67" s="103" t="str">
        <f>'LWA config'!B261</f>
        <v>LWA-257</v>
      </c>
      <c r="B67" s="111">
        <f>'LWA config'!D261</f>
        <v>37.237452410000003</v>
      </c>
      <c r="C67" s="111">
        <f>'LWA config'!E261</f>
        <v>-118.28945160000001</v>
      </c>
      <c r="D67" s="109">
        <f>'LWA config'!F261</f>
        <v>1179.72</v>
      </c>
      <c r="E67" s="107" t="s">
        <v>927</v>
      </c>
      <c r="F67" s="102">
        <f>('LWA config'!O261-1)*16+'LWA config'!T261-1</f>
        <v>65</v>
      </c>
      <c r="G67" s="102">
        <f>('LWA config'!X261-1)*64+_xlfn.BITXOR('LWA config'!AC261,2)+32*'LWA config'!AA261</f>
        <v>65</v>
      </c>
    </row>
    <row r="68" spans="1:7">
      <c r="A68" s="103" t="str">
        <f>'LWA config'!B259</f>
        <v>LWA-255</v>
      </c>
      <c r="B68" s="111">
        <f>'LWA config'!D259</f>
        <v>37.239829100000001</v>
      </c>
      <c r="C68" s="111">
        <f>'LWA config'!E259</f>
        <v>-118.28465361000001</v>
      </c>
      <c r="D68" s="109">
        <f>'LWA config'!F259</f>
        <v>1184.06</v>
      </c>
      <c r="E68" s="107" t="s">
        <v>926</v>
      </c>
      <c r="F68" s="102">
        <f>('LWA config'!O259-1)*16+'LWA config'!R259-1</f>
        <v>224</v>
      </c>
      <c r="G68" s="102">
        <f>('LWA config'!X259-1)*64+_xlfn.BITXOR('LWA config'!AB259,2)+32*'LWA config'!AA259</f>
        <v>66</v>
      </c>
    </row>
    <row r="69" spans="1:7">
      <c r="A69" s="103" t="str">
        <f>'LWA config'!B259</f>
        <v>LWA-255</v>
      </c>
      <c r="B69" s="111">
        <f>'LWA config'!D259</f>
        <v>37.239829100000001</v>
      </c>
      <c r="C69" s="111">
        <f>'LWA config'!E259</f>
        <v>-118.28465361000001</v>
      </c>
      <c r="D69" s="109">
        <f>'LWA config'!F259</f>
        <v>1184.06</v>
      </c>
      <c r="E69" s="107" t="s">
        <v>927</v>
      </c>
      <c r="F69" s="102">
        <f>('LWA config'!O259-1)*16+'LWA config'!T259-1</f>
        <v>225</v>
      </c>
      <c r="G69" s="102">
        <f>('LWA config'!X259-1)*64+_xlfn.BITXOR('LWA config'!AC259,2)+32*'LWA config'!AA259</f>
        <v>67</v>
      </c>
    </row>
    <row r="70" spans="1:7">
      <c r="A70" s="103" t="str">
        <f>'LWA config'!B264</f>
        <v>LWA-260</v>
      </c>
      <c r="B70" s="111">
        <f>'LWA config'!D264</f>
        <v>37.242232610000002</v>
      </c>
      <c r="C70" s="111">
        <f>'LWA config'!E264</f>
        <v>-118.28829841</v>
      </c>
      <c r="D70" s="109">
        <f>'LWA config'!F264</f>
        <v>1183.23</v>
      </c>
      <c r="E70" s="107" t="s">
        <v>926</v>
      </c>
      <c r="F70" s="102">
        <f>('LWA config'!O264-1)*16+'LWA config'!R264-1</f>
        <v>68</v>
      </c>
      <c r="G70" s="102">
        <f>('LWA config'!X264-1)*64+_xlfn.BITXOR('LWA config'!AB264,2)+32*'LWA config'!AA264</f>
        <v>68</v>
      </c>
    </row>
    <row r="71" spans="1:7">
      <c r="A71" s="103" t="str">
        <f>'LWA config'!B264</f>
        <v>LWA-260</v>
      </c>
      <c r="B71" s="111">
        <f>'LWA config'!D264</f>
        <v>37.242232610000002</v>
      </c>
      <c r="C71" s="111">
        <f>'LWA config'!E264</f>
        <v>-118.28829841</v>
      </c>
      <c r="D71" s="109">
        <f>'LWA config'!F264</f>
        <v>1183.23</v>
      </c>
      <c r="E71" s="107" t="s">
        <v>927</v>
      </c>
      <c r="F71" s="102">
        <f>('LWA config'!O264-1)*16+'LWA config'!T264-1</f>
        <v>69</v>
      </c>
      <c r="G71" s="102">
        <f>('LWA config'!X264-1)*64+_xlfn.BITXOR('LWA config'!AC264,2)+32*'LWA config'!AA264</f>
        <v>69</v>
      </c>
    </row>
    <row r="72" spans="1:7">
      <c r="A72" s="103" t="str">
        <f>'LWA config'!B262</f>
        <v>LWA-258</v>
      </c>
      <c r="B72" s="111">
        <f>'LWA config'!D262</f>
        <v>37.24283535</v>
      </c>
      <c r="C72" s="111">
        <f>'LWA config'!E262</f>
        <v>-118.29344758000001</v>
      </c>
      <c r="D72" s="109">
        <f>'LWA config'!F262</f>
        <v>1179.57</v>
      </c>
      <c r="E72" s="107" t="s">
        <v>926</v>
      </c>
      <c r="F72" s="102">
        <f>('LWA config'!O262-1)*16+'LWA config'!R262-1</f>
        <v>66</v>
      </c>
      <c r="G72" s="102">
        <f>('LWA config'!X262-1)*64+_xlfn.BITXOR('LWA config'!AB262,2)+32*'LWA config'!AA262</f>
        <v>70</v>
      </c>
    </row>
    <row r="73" spans="1:7">
      <c r="A73" s="103" t="str">
        <f>'LWA config'!B262</f>
        <v>LWA-258</v>
      </c>
      <c r="B73" s="111">
        <f>'LWA config'!D262</f>
        <v>37.24283535</v>
      </c>
      <c r="C73" s="111">
        <f>'LWA config'!E262</f>
        <v>-118.29344758000001</v>
      </c>
      <c r="D73" s="109">
        <f>'LWA config'!F262</f>
        <v>1179.57</v>
      </c>
      <c r="E73" s="107" t="s">
        <v>927</v>
      </c>
      <c r="F73" s="102">
        <f>('LWA config'!O262-1)*16+'LWA config'!T262-1</f>
        <v>67</v>
      </c>
      <c r="G73" s="102">
        <f>('LWA config'!X262-1)*64+_xlfn.BITXOR('LWA config'!AC262,2)+32*'LWA config'!AA262</f>
        <v>71</v>
      </c>
    </row>
    <row r="74" spans="1:7">
      <c r="A74" s="103" t="str">
        <f>'LWA config'!B269</f>
        <v>LWA-265</v>
      </c>
      <c r="B74" s="111">
        <f>'LWA config'!D269</f>
        <v>37.239306220000003</v>
      </c>
      <c r="C74" s="111">
        <f>'LWA config'!E269</f>
        <v>-118.28529437</v>
      </c>
      <c r="D74" s="109">
        <f>'LWA config'!F269</f>
        <v>1182.75</v>
      </c>
      <c r="E74" s="107" t="s">
        <v>926</v>
      </c>
      <c r="F74" s="102">
        <f>('LWA config'!O269-1)*16+'LWA config'!R269-1</f>
        <v>72</v>
      </c>
      <c r="G74" s="102">
        <f>('LWA config'!X269-1)*64+_xlfn.BITXOR('LWA config'!AB269,2)+32*'LWA config'!AA269</f>
        <v>72</v>
      </c>
    </row>
    <row r="75" spans="1:7">
      <c r="A75" s="103" t="str">
        <f>'LWA config'!B269</f>
        <v>LWA-265</v>
      </c>
      <c r="B75" s="111">
        <f>'LWA config'!D269</f>
        <v>37.239306220000003</v>
      </c>
      <c r="C75" s="111">
        <f>'LWA config'!E269</f>
        <v>-118.28529437</v>
      </c>
      <c r="D75" s="109">
        <f>'LWA config'!F269</f>
        <v>1182.75</v>
      </c>
      <c r="E75" s="107" t="s">
        <v>927</v>
      </c>
      <c r="F75" s="102">
        <f>('LWA config'!O269-1)*16+'LWA config'!T269-1</f>
        <v>73</v>
      </c>
      <c r="G75" s="102">
        <f>('LWA config'!X269-1)*64+_xlfn.BITXOR('LWA config'!AC269,2)+32*'LWA config'!AA269</f>
        <v>73</v>
      </c>
    </row>
    <row r="76" spans="1:7">
      <c r="A76" s="103" t="str">
        <f>'LWA config'!B267</f>
        <v>LWA-263</v>
      </c>
      <c r="B76" s="111">
        <f>'LWA config'!D267</f>
        <v>37.236177009999999</v>
      </c>
      <c r="C76" s="111">
        <f>'LWA config'!E267</f>
        <v>-118.28486470999999</v>
      </c>
      <c r="D76" s="109">
        <f>'LWA config'!F267</f>
        <v>1182.0899999999999</v>
      </c>
      <c r="E76" s="107" t="s">
        <v>926</v>
      </c>
      <c r="F76" s="102">
        <f>('LWA config'!O267-1)*16+'LWA config'!R267-1</f>
        <v>70</v>
      </c>
      <c r="G76" s="102">
        <f>('LWA config'!X267-1)*64+_xlfn.BITXOR('LWA config'!AB267,2)+32*'LWA config'!AA267</f>
        <v>74</v>
      </c>
    </row>
    <row r="77" spans="1:7">
      <c r="A77" s="103" t="str">
        <f>'LWA config'!B267</f>
        <v>LWA-263</v>
      </c>
      <c r="B77" s="111">
        <f>'LWA config'!D267</f>
        <v>37.236177009999999</v>
      </c>
      <c r="C77" s="111">
        <f>'LWA config'!E267</f>
        <v>-118.28486470999999</v>
      </c>
      <c r="D77" s="109">
        <f>'LWA config'!F267</f>
        <v>1182.0899999999999</v>
      </c>
      <c r="E77" s="107" t="s">
        <v>927</v>
      </c>
      <c r="F77" s="102">
        <f>('LWA config'!O267-1)*16+'LWA config'!T267-1</f>
        <v>71</v>
      </c>
      <c r="G77" s="102">
        <f>('LWA config'!X267-1)*64+_xlfn.BITXOR('LWA config'!AC267,2)+32*'LWA config'!AA267</f>
        <v>75</v>
      </c>
    </row>
    <row r="78" spans="1:7">
      <c r="A78" s="103" t="str">
        <f>'LWA config'!B276</f>
        <v>LWA-272</v>
      </c>
      <c r="B78" s="111">
        <f>'LWA config'!D276</f>
        <v>37.24350098</v>
      </c>
      <c r="C78" s="111">
        <f>'LWA config'!E276</f>
        <v>-118.29122108</v>
      </c>
      <c r="D78" s="109">
        <f>'LWA config'!F276</f>
        <v>1182.29</v>
      </c>
      <c r="E78" s="107" t="s">
        <v>926</v>
      </c>
      <c r="F78" s="102">
        <f>('LWA config'!O276-1)*16+'LWA config'!R276-1</f>
        <v>76</v>
      </c>
      <c r="G78" s="102">
        <f>('LWA config'!X276-1)*64+_xlfn.BITXOR('LWA config'!AB276,2)+32*'LWA config'!AA276</f>
        <v>76</v>
      </c>
    </row>
    <row r="79" spans="1:7">
      <c r="A79" s="103" t="str">
        <f>'LWA config'!B276</f>
        <v>LWA-272</v>
      </c>
      <c r="B79" s="111">
        <f>'LWA config'!D276</f>
        <v>37.24350098</v>
      </c>
      <c r="C79" s="111">
        <f>'LWA config'!E276</f>
        <v>-118.29122108</v>
      </c>
      <c r="D79" s="109">
        <f>'LWA config'!F276</f>
        <v>1182.29</v>
      </c>
      <c r="E79" s="107" t="s">
        <v>927</v>
      </c>
      <c r="F79" s="102">
        <f>('LWA config'!O276-1)*16+'LWA config'!T276-1</f>
        <v>77</v>
      </c>
      <c r="G79" s="102">
        <f>('LWA config'!X276-1)*64+_xlfn.BITXOR('LWA config'!AC276,2)+32*'LWA config'!AA276</f>
        <v>77</v>
      </c>
    </row>
    <row r="80" spans="1:7">
      <c r="A80" s="103" t="str">
        <f>'LWA config'!B274</f>
        <v>LWA-270</v>
      </c>
      <c r="B80" s="111">
        <f>'LWA config'!D274</f>
        <v>37.239199990000003</v>
      </c>
      <c r="C80" s="111">
        <f>'LWA config'!E274</f>
        <v>-118.28928191999999</v>
      </c>
      <c r="D80" s="109">
        <f>'LWA config'!F274</f>
        <v>1181</v>
      </c>
      <c r="E80" s="107" t="s">
        <v>926</v>
      </c>
      <c r="F80" s="102">
        <f>('LWA config'!O274-1)*16+'LWA config'!R274-1</f>
        <v>74</v>
      </c>
      <c r="G80" s="102">
        <f>('LWA config'!X274-1)*64+_xlfn.BITXOR('LWA config'!AB274,2)+32*'LWA config'!AA274</f>
        <v>78</v>
      </c>
    </row>
    <row r="81" spans="1:7">
      <c r="A81" s="103" t="str">
        <f>'LWA config'!B274</f>
        <v>LWA-270</v>
      </c>
      <c r="B81" s="111">
        <f>'LWA config'!D274</f>
        <v>37.239199990000003</v>
      </c>
      <c r="C81" s="111">
        <f>'LWA config'!E274</f>
        <v>-118.28928191999999</v>
      </c>
      <c r="D81" s="109">
        <f>'LWA config'!F274</f>
        <v>1181</v>
      </c>
      <c r="E81" s="107" t="s">
        <v>927</v>
      </c>
      <c r="F81" s="102">
        <f>('LWA config'!O274-1)*16+'LWA config'!T274-1</f>
        <v>75</v>
      </c>
      <c r="G81" s="102">
        <f>('LWA config'!X274-1)*64+_xlfn.BITXOR('LWA config'!AC274,2)+32*'LWA config'!AA274</f>
        <v>79</v>
      </c>
    </row>
    <row r="82" spans="1:7">
      <c r="A82" s="103" t="str">
        <f>'LWA config'!B287</f>
        <v>LWA-283</v>
      </c>
      <c r="B82" s="111">
        <f>'LWA config'!D287</f>
        <v>37.237949550000003</v>
      </c>
      <c r="C82" s="111">
        <f>'LWA config'!E287</f>
        <v>-118.29056541999999</v>
      </c>
      <c r="D82" s="109">
        <f>'LWA config'!F287</f>
        <v>1179.5899999999999</v>
      </c>
      <c r="E82" s="107" t="s">
        <v>926</v>
      </c>
      <c r="F82" s="102">
        <f>('LWA config'!O287-1)*16+'LWA config'!R287-1</f>
        <v>80</v>
      </c>
      <c r="G82" s="102">
        <f>('LWA config'!X287-1)*64+_xlfn.BITXOR('LWA config'!AB287,2)+32*'LWA config'!AA287</f>
        <v>80</v>
      </c>
    </row>
    <row r="83" spans="1:7">
      <c r="A83" s="103" t="str">
        <f>'LWA config'!B287</f>
        <v>LWA-283</v>
      </c>
      <c r="B83" s="111">
        <f>'LWA config'!D287</f>
        <v>37.237949550000003</v>
      </c>
      <c r="C83" s="111">
        <f>'LWA config'!E287</f>
        <v>-118.29056541999999</v>
      </c>
      <c r="D83" s="109">
        <f>'LWA config'!F287</f>
        <v>1179.5899999999999</v>
      </c>
      <c r="E83" s="107" t="s">
        <v>927</v>
      </c>
      <c r="F83" s="102">
        <f>('LWA config'!O287-1)*16+'LWA config'!T287-1</f>
        <v>81</v>
      </c>
      <c r="G83" s="102">
        <f>('LWA config'!X287-1)*64+_xlfn.BITXOR('LWA config'!AC287,2)+32*'LWA config'!AA287</f>
        <v>81</v>
      </c>
    </row>
    <row r="84" spans="1:7">
      <c r="A84" s="103" t="str">
        <f>'LWA config'!B284</f>
        <v>LWA-280</v>
      </c>
      <c r="B84" s="111">
        <f>'LWA config'!D284</f>
        <v>37.240032120000002</v>
      </c>
      <c r="C84" s="111">
        <f>'LWA config'!E284</f>
        <v>-118.29044630999999</v>
      </c>
      <c r="D84" s="109">
        <f>'LWA config'!F284</f>
        <v>1179.97</v>
      </c>
      <c r="E84" s="107" t="s">
        <v>926</v>
      </c>
      <c r="F84" s="102">
        <f>('LWA config'!O284-1)*16+'LWA config'!R284-1</f>
        <v>78</v>
      </c>
      <c r="G84" s="102">
        <f>('LWA config'!X284-1)*64+_xlfn.BITXOR('LWA config'!AB284,2)+32*'LWA config'!AA284</f>
        <v>82</v>
      </c>
    </row>
    <row r="85" spans="1:7">
      <c r="A85" s="103" t="str">
        <f>'LWA config'!B284</f>
        <v>LWA-280</v>
      </c>
      <c r="B85" s="111">
        <f>'LWA config'!D284</f>
        <v>37.240032120000002</v>
      </c>
      <c r="C85" s="111">
        <f>'LWA config'!E284</f>
        <v>-118.29044630999999</v>
      </c>
      <c r="D85" s="109">
        <f>'LWA config'!F284</f>
        <v>1179.97</v>
      </c>
      <c r="E85" s="107" t="s">
        <v>927</v>
      </c>
      <c r="F85" s="102">
        <f>('LWA config'!O284-1)*16+'LWA config'!T284-1</f>
        <v>79</v>
      </c>
      <c r="G85" s="102">
        <f>('LWA config'!X284-1)*64+_xlfn.BITXOR('LWA config'!AC284,2)+32*'LWA config'!AA284</f>
        <v>83</v>
      </c>
    </row>
    <row r="86" spans="1:7">
      <c r="A86" s="103" t="str">
        <f>'LWA config'!B292</f>
        <v>LWA-288</v>
      </c>
      <c r="B86" s="111">
        <f>'LWA config'!D292</f>
        <v>37.243196449999999</v>
      </c>
      <c r="C86" s="111">
        <f>'LWA config'!E292</f>
        <v>-118.29032361</v>
      </c>
      <c r="D86" s="109">
        <f>'LWA config'!F292</f>
        <v>1181.6300000000001</v>
      </c>
      <c r="E86" s="107" t="s">
        <v>926</v>
      </c>
      <c r="F86" s="102">
        <f>('LWA config'!O292-1)*16+'LWA config'!R292-1</f>
        <v>84</v>
      </c>
      <c r="G86" s="102">
        <f>('LWA config'!X292-1)*64+_xlfn.BITXOR('LWA config'!AB292,2)+32*'LWA config'!AA292</f>
        <v>84</v>
      </c>
    </row>
    <row r="87" spans="1:7">
      <c r="A87" s="103" t="str">
        <f>'LWA config'!B292</f>
        <v>LWA-288</v>
      </c>
      <c r="B87" s="111">
        <f>'LWA config'!D292</f>
        <v>37.243196449999999</v>
      </c>
      <c r="C87" s="111">
        <f>'LWA config'!E292</f>
        <v>-118.29032361</v>
      </c>
      <c r="D87" s="109">
        <f>'LWA config'!F292</f>
        <v>1181.6300000000001</v>
      </c>
      <c r="E87" s="107" t="s">
        <v>927</v>
      </c>
      <c r="F87" s="102">
        <f>('LWA config'!O292-1)*16+'LWA config'!T292-1</f>
        <v>85</v>
      </c>
      <c r="G87" s="102">
        <f>('LWA config'!X292-1)*64+_xlfn.BITXOR('LWA config'!AC292,2)+32*'LWA config'!AA292</f>
        <v>85</v>
      </c>
    </row>
    <row r="88" spans="1:7">
      <c r="A88" s="103" t="str">
        <f>'LWA config'!B288</f>
        <v>LWA-284</v>
      </c>
      <c r="B88" s="111">
        <f>'LWA config'!D288</f>
        <v>37.240873440000001</v>
      </c>
      <c r="C88" s="111">
        <f>'LWA config'!E288</f>
        <v>-118.28645944</v>
      </c>
      <c r="D88" s="109">
        <f>'LWA config'!F288</f>
        <v>1183.69</v>
      </c>
      <c r="E88" s="107" t="s">
        <v>926</v>
      </c>
      <c r="F88" s="102">
        <f>('LWA config'!O288-1)*16+'LWA config'!R288-1</f>
        <v>82</v>
      </c>
      <c r="G88" s="102">
        <f>('LWA config'!X288-1)*64+_xlfn.BITXOR('LWA config'!AB288,2)+32*'LWA config'!AA288</f>
        <v>86</v>
      </c>
    </row>
    <row r="89" spans="1:7">
      <c r="A89" s="103" t="str">
        <f>'LWA config'!B288</f>
        <v>LWA-284</v>
      </c>
      <c r="B89" s="111">
        <f>'LWA config'!D288</f>
        <v>37.240873440000001</v>
      </c>
      <c r="C89" s="111">
        <f>'LWA config'!E288</f>
        <v>-118.28645944</v>
      </c>
      <c r="D89" s="109">
        <f>'LWA config'!F288</f>
        <v>1183.69</v>
      </c>
      <c r="E89" s="107" t="s">
        <v>927</v>
      </c>
      <c r="F89" s="102">
        <f>('LWA config'!O288-1)*16+'LWA config'!T288-1</f>
        <v>83</v>
      </c>
      <c r="G89" s="102">
        <f>('LWA config'!X288-1)*64+_xlfn.BITXOR('LWA config'!AC288,2)+32*'LWA config'!AA288</f>
        <v>87</v>
      </c>
    </row>
    <row r="90" spans="1:7">
      <c r="A90" s="103" t="str">
        <f>'LWA config'!B296</f>
        <v>LWA-292</v>
      </c>
      <c r="B90" s="111">
        <f>'LWA config'!D296</f>
        <v>37.240746958679999</v>
      </c>
      <c r="C90" s="111">
        <f>'LWA config'!E296</f>
        <v>-118.291968977496</v>
      </c>
      <c r="D90" s="109">
        <f>'LWA config'!F296</f>
        <v>1179.1400000000001</v>
      </c>
      <c r="E90" s="107" t="s">
        <v>926</v>
      </c>
      <c r="F90" s="102">
        <f>('LWA config'!O296-1)*16+'LWA config'!R296-1</f>
        <v>88</v>
      </c>
      <c r="G90" s="102">
        <f>('LWA config'!X296-1)*64+_xlfn.BITXOR('LWA config'!AB296,2)+32*'LWA config'!AA296</f>
        <v>88</v>
      </c>
    </row>
    <row r="91" spans="1:7">
      <c r="A91" s="103" t="str">
        <f>'LWA config'!B296</f>
        <v>LWA-292</v>
      </c>
      <c r="B91" s="111">
        <f>'LWA config'!D296</f>
        <v>37.240746958679999</v>
      </c>
      <c r="C91" s="111">
        <f>'LWA config'!E296</f>
        <v>-118.291968977496</v>
      </c>
      <c r="D91" s="109">
        <f>'LWA config'!F296</f>
        <v>1179.1400000000001</v>
      </c>
      <c r="E91" s="107" t="s">
        <v>927</v>
      </c>
      <c r="F91" s="102">
        <f>('LWA config'!O296-1)*16+'LWA config'!T296-1</f>
        <v>89</v>
      </c>
      <c r="G91" s="102">
        <f>('LWA config'!X296-1)*64+_xlfn.BITXOR('LWA config'!AC296,2)+32*'LWA config'!AA296</f>
        <v>89</v>
      </c>
    </row>
    <row r="92" spans="1:7">
      <c r="A92" s="103" t="str">
        <f>'LWA config'!B295</f>
        <v>LWA-291</v>
      </c>
      <c r="B92" s="111">
        <f>'LWA config'!D295</f>
        <v>37.241987232199996</v>
      </c>
      <c r="C92" s="111">
        <f>'LWA config'!E295</f>
        <v>-118.29319386020001</v>
      </c>
      <c r="D92" s="109">
        <f>'LWA config'!F295</f>
        <v>0</v>
      </c>
      <c r="E92" s="107" t="s">
        <v>926</v>
      </c>
      <c r="F92" s="102">
        <f>('LWA config'!O295-1)*16+'LWA config'!R295-1</f>
        <v>86</v>
      </c>
      <c r="G92" s="102">
        <f>('LWA config'!X295-1)*64+_xlfn.BITXOR('LWA config'!AB295,2)+32*'LWA config'!AA295</f>
        <v>90</v>
      </c>
    </row>
    <row r="93" spans="1:7">
      <c r="A93" s="103" t="str">
        <f>'LWA config'!B295</f>
        <v>LWA-291</v>
      </c>
      <c r="B93" s="111">
        <f>'LWA config'!D295</f>
        <v>37.241987232199996</v>
      </c>
      <c r="C93" s="111">
        <f>'LWA config'!E295</f>
        <v>-118.29319386020001</v>
      </c>
      <c r="D93" s="109">
        <f>'LWA config'!F295</f>
        <v>0</v>
      </c>
      <c r="E93" s="107" t="s">
        <v>927</v>
      </c>
      <c r="F93" s="102">
        <f>('LWA config'!O295-1)*16+'LWA config'!T295-1</f>
        <v>87</v>
      </c>
      <c r="G93" s="102">
        <f>('LWA config'!X295-1)*64+_xlfn.BITXOR('LWA config'!AC295,2)+32*'LWA config'!AA295</f>
        <v>91</v>
      </c>
    </row>
    <row r="94" spans="1:7">
      <c r="A94" s="103" t="str">
        <f>'LWA config'!B300</f>
        <v>LWA-296</v>
      </c>
      <c r="B94" s="111">
        <f>'LWA config'!D300</f>
        <v>37.241879652199991</v>
      </c>
      <c r="C94" s="111">
        <f>'LWA config'!E300</f>
        <v>-118.2897122692</v>
      </c>
      <c r="D94" s="109">
        <f>'LWA config'!F300</f>
        <v>0</v>
      </c>
      <c r="E94" s="107" t="s">
        <v>926</v>
      </c>
      <c r="F94" s="102">
        <f>('LWA config'!O300-1)*16+'LWA config'!R300-1</f>
        <v>92</v>
      </c>
      <c r="G94" s="102">
        <f>('LWA config'!X300-1)*64+_xlfn.BITXOR('LWA config'!AB300,2)+32*'LWA config'!AA300</f>
        <v>92</v>
      </c>
    </row>
    <row r="95" spans="1:7">
      <c r="A95" s="103" t="str">
        <f>'LWA config'!B300</f>
        <v>LWA-296</v>
      </c>
      <c r="B95" s="111">
        <f>'LWA config'!D300</f>
        <v>37.241879652199991</v>
      </c>
      <c r="C95" s="111">
        <f>'LWA config'!E300</f>
        <v>-118.2897122692</v>
      </c>
      <c r="D95" s="109">
        <f>'LWA config'!F300</f>
        <v>0</v>
      </c>
      <c r="E95" s="107" t="s">
        <v>927</v>
      </c>
      <c r="F95" s="102">
        <f>('LWA config'!O300-1)*16+'LWA config'!T300-1</f>
        <v>93</v>
      </c>
      <c r="G95" s="102">
        <f>('LWA config'!X300-1)*64+_xlfn.BITXOR('LWA config'!AC300,2)+32*'LWA config'!AA300</f>
        <v>93</v>
      </c>
    </row>
    <row r="96" spans="1:7">
      <c r="A96" s="103" t="str">
        <f>'LWA config'!B299</f>
        <v>LWA-295</v>
      </c>
      <c r="B96" s="111">
        <f>'LWA config'!D299</f>
        <v>37.240951235199994</v>
      </c>
      <c r="C96" s="111">
        <f>'LWA config'!E299</f>
        <v>-118.28785766919999</v>
      </c>
      <c r="D96" s="109">
        <f>'LWA config'!F299</f>
        <v>0</v>
      </c>
      <c r="E96" s="107" t="s">
        <v>926</v>
      </c>
      <c r="F96" s="102">
        <f>('LWA config'!O299-1)*16+'LWA config'!R299-1</f>
        <v>90</v>
      </c>
      <c r="G96" s="102">
        <f>('LWA config'!X299-1)*64+_xlfn.BITXOR('LWA config'!AB299,2)+32*'LWA config'!AA299</f>
        <v>94</v>
      </c>
    </row>
    <row r="97" spans="1:7">
      <c r="A97" s="103" t="str">
        <f>'LWA config'!B299</f>
        <v>LWA-295</v>
      </c>
      <c r="B97" s="111">
        <f>'LWA config'!D299</f>
        <v>37.240951235199994</v>
      </c>
      <c r="C97" s="111">
        <f>'LWA config'!E299</f>
        <v>-118.28785766919999</v>
      </c>
      <c r="D97" s="109">
        <f>'LWA config'!F299</f>
        <v>0</v>
      </c>
      <c r="E97" s="107" t="s">
        <v>927</v>
      </c>
      <c r="F97" s="102">
        <f>('LWA config'!O299-1)*16+'LWA config'!T299-1</f>
        <v>91</v>
      </c>
      <c r="G97" s="102">
        <f>('LWA config'!X299-1)*64+_xlfn.BITXOR('LWA config'!AC299,2)+32*'LWA config'!AA299</f>
        <v>95</v>
      </c>
    </row>
    <row r="98" spans="1:7">
      <c r="A98" s="103" t="str">
        <f>'LWA config'!B305</f>
        <v>LWA-301</v>
      </c>
      <c r="B98" s="111">
        <f>'LWA config'!D305</f>
        <v>37.236127252199992</v>
      </c>
      <c r="C98" s="111">
        <f>'LWA config'!E305</f>
        <v>-118.2874094692</v>
      </c>
      <c r="D98" s="109">
        <f>'LWA config'!F305</f>
        <v>1180.57</v>
      </c>
      <c r="E98" s="107" t="s">
        <v>926</v>
      </c>
      <c r="F98" s="102">
        <f>('LWA config'!O305-1)*16+'LWA config'!R305-1</f>
        <v>96</v>
      </c>
      <c r="G98" s="102">
        <f>('LWA config'!X305-1)*64+_xlfn.BITXOR('LWA config'!AB305,2)+32*'LWA config'!AA305</f>
        <v>96</v>
      </c>
    </row>
    <row r="99" spans="1:7">
      <c r="A99" s="103" t="str">
        <f>'LWA config'!B305</f>
        <v>LWA-301</v>
      </c>
      <c r="B99" s="111">
        <f>'LWA config'!D305</f>
        <v>37.236127252199992</v>
      </c>
      <c r="C99" s="111">
        <f>'LWA config'!E305</f>
        <v>-118.2874094692</v>
      </c>
      <c r="D99" s="109">
        <f>'LWA config'!F305</f>
        <v>1180.57</v>
      </c>
      <c r="E99" s="107" t="s">
        <v>927</v>
      </c>
      <c r="F99" s="102">
        <f>('LWA config'!O305-1)*16+'LWA config'!T305-1</f>
        <v>97</v>
      </c>
      <c r="G99" s="102">
        <f>('LWA config'!X305-1)*64+_xlfn.BITXOR('LWA config'!AC305,2)+32*'LWA config'!AA305</f>
        <v>97</v>
      </c>
    </row>
    <row r="100" spans="1:7">
      <c r="A100" s="103" t="str">
        <f>'LWA config'!B302</f>
        <v>LWA-298</v>
      </c>
      <c r="B100" s="111">
        <f>'LWA config'!D302</f>
        <v>37.249584330199994</v>
      </c>
      <c r="C100" s="111">
        <f>'LWA config'!E302</f>
        <v>-118.2777622692</v>
      </c>
      <c r="D100" s="109">
        <f>'LWA config'!F302</f>
        <v>1185.6500000000001</v>
      </c>
      <c r="E100" s="107" t="s">
        <v>926</v>
      </c>
      <c r="F100" s="102">
        <f>('LWA config'!O302-1)*16+'LWA config'!R302-1</f>
        <v>94</v>
      </c>
      <c r="G100" s="102">
        <f>('LWA config'!X302-1)*64+_xlfn.BITXOR('LWA config'!AB302,2)+32*'LWA config'!AA302</f>
        <v>98</v>
      </c>
    </row>
    <row r="101" spans="1:7">
      <c r="A101" s="103" t="str">
        <f>'LWA config'!B302</f>
        <v>LWA-298</v>
      </c>
      <c r="B101" s="111">
        <f>'LWA config'!D302</f>
        <v>37.249584330199994</v>
      </c>
      <c r="C101" s="111">
        <f>'LWA config'!E302</f>
        <v>-118.2777622692</v>
      </c>
      <c r="D101" s="109">
        <f>'LWA config'!F302</f>
        <v>1185.6500000000001</v>
      </c>
      <c r="E101" s="107" t="s">
        <v>927</v>
      </c>
      <c r="F101" s="102">
        <f>('LWA config'!O302-1)*16+'LWA config'!T302-1</f>
        <v>95</v>
      </c>
      <c r="G101" s="102">
        <f>('LWA config'!X302-1)*64+_xlfn.BITXOR('LWA config'!AC302,2)+32*'LWA config'!AA302</f>
        <v>99</v>
      </c>
    </row>
    <row r="102" spans="1:7">
      <c r="A102" s="103" t="str">
        <f>'LWA config'!B309</f>
        <v>LWA-305</v>
      </c>
      <c r="B102" s="111">
        <f>'LWA config'!D309</f>
        <v>37.239940801199992</v>
      </c>
      <c r="C102" s="111">
        <f>'LWA config'!E309</f>
        <v>-118.2863847692</v>
      </c>
      <c r="D102" s="109">
        <f>'LWA config'!F309</f>
        <v>1183.17</v>
      </c>
      <c r="E102" s="107" t="s">
        <v>926</v>
      </c>
      <c r="F102" s="102">
        <f>('LWA config'!O309-1)*16+'LWA config'!R309-1</f>
        <v>100</v>
      </c>
      <c r="G102" s="102">
        <f>('LWA config'!X309-1)*64+_xlfn.BITXOR('LWA config'!AB309,2)+32*'LWA config'!AA309</f>
        <v>100</v>
      </c>
    </row>
    <row r="103" spans="1:7">
      <c r="A103" s="103" t="str">
        <f>'LWA config'!B309</f>
        <v>LWA-305</v>
      </c>
      <c r="B103" s="111">
        <f>'LWA config'!D309</f>
        <v>37.239940801199992</v>
      </c>
      <c r="C103" s="111">
        <f>'LWA config'!E309</f>
        <v>-118.2863847692</v>
      </c>
      <c r="D103" s="109">
        <f>'LWA config'!F309</f>
        <v>1183.17</v>
      </c>
      <c r="E103" s="107" t="s">
        <v>927</v>
      </c>
      <c r="F103" s="102">
        <f>('LWA config'!O309-1)*16+'LWA config'!T309-1</f>
        <v>101</v>
      </c>
      <c r="G103" s="102">
        <f>('LWA config'!X309-1)*64+_xlfn.BITXOR('LWA config'!AC309,2)+32*'LWA config'!AA309</f>
        <v>101</v>
      </c>
    </row>
    <row r="104" spans="1:7">
      <c r="A104" s="103" t="str">
        <f>'LWA config'!B307</f>
        <v>LWA-303</v>
      </c>
      <c r="B104" s="111">
        <f>'LWA config'!D307</f>
        <v>37.237328965199993</v>
      </c>
      <c r="C104" s="111">
        <f>'LWA config'!E307</f>
        <v>-118.2862442692</v>
      </c>
      <c r="D104" s="109">
        <f>'LWA config'!F307</f>
        <v>1182.8699999999999</v>
      </c>
      <c r="E104" s="107" t="s">
        <v>926</v>
      </c>
      <c r="F104" s="102">
        <f>('LWA config'!O307-1)*16+'LWA config'!R307-1</f>
        <v>98</v>
      </c>
      <c r="G104" s="102">
        <f>('LWA config'!X307-1)*64+_xlfn.BITXOR('LWA config'!AB307,2)+32*'LWA config'!AA307</f>
        <v>102</v>
      </c>
    </row>
    <row r="105" spans="1:7">
      <c r="A105" s="103" t="str">
        <f>'LWA config'!B307</f>
        <v>LWA-303</v>
      </c>
      <c r="B105" s="111">
        <f>'LWA config'!D307</f>
        <v>37.237328965199993</v>
      </c>
      <c r="C105" s="111">
        <f>'LWA config'!E307</f>
        <v>-118.2862442692</v>
      </c>
      <c r="D105" s="109">
        <f>'LWA config'!F307</f>
        <v>1182.8699999999999</v>
      </c>
      <c r="E105" s="107" t="s">
        <v>927</v>
      </c>
      <c r="F105" s="102">
        <f>('LWA config'!O307-1)*16+'LWA config'!T307-1</f>
        <v>99</v>
      </c>
      <c r="G105" s="102">
        <f>('LWA config'!X307-1)*64+_xlfn.BITXOR('LWA config'!AC307,2)+32*'LWA config'!AA307</f>
        <v>103</v>
      </c>
    </row>
    <row r="106" spans="1:7">
      <c r="A106" s="103" t="str">
        <f>'LWA config'!B321</f>
        <v>LWA-317</v>
      </c>
      <c r="B106" s="111">
        <f>'LWA config'!D321</f>
        <v>37.238266584199991</v>
      </c>
      <c r="C106" s="111">
        <f>'LWA config'!E321</f>
        <v>-118.2861207692</v>
      </c>
      <c r="D106" s="109">
        <f>'LWA config'!F321</f>
        <v>1183.03</v>
      </c>
      <c r="E106" s="107" t="s">
        <v>926</v>
      </c>
      <c r="F106" s="102">
        <f>('LWA config'!O321-1)*16+'LWA config'!R321-1</f>
        <v>104</v>
      </c>
      <c r="G106" s="102">
        <f>('LWA config'!X321-1)*64+_xlfn.BITXOR('LWA config'!AB321,2)+32*'LWA config'!AA321</f>
        <v>104</v>
      </c>
    </row>
    <row r="107" spans="1:7">
      <c r="A107" s="103" t="str">
        <f>'LWA config'!B321</f>
        <v>LWA-317</v>
      </c>
      <c r="B107" s="111">
        <f>'LWA config'!D321</f>
        <v>37.238266584199991</v>
      </c>
      <c r="C107" s="111">
        <f>'LWA config'!E321</f>
        <v>-118.2861207692</v>
      </c>
      <c r="D107" s="109">
        <f>'LWA config'!F321</f>
        <v>1183.03</v>
      </c>
      <c r="E107" s="107" t="s">
        <v>927</v>
      </c>
      <c r="F107" s="102">
        <f>('LWA config'!O321-1)*16+'LWA config'!T321-1</f>
        <v>105</v>
      </c>
      <c r="G107" s="102">
        <f>('LWA config'!X321-1)*64+_xlfn.BITXOR('LWA config'!AC321,2)+32*'LWA config'!AA321</f>
        <v>105</v>
      </c>
    </row>
    <row r="108" spans="1:7">
      <c r="A108" s="103" t="str">
        <f>'LWA config'!B310</f>
        <v>LWA-306</v>
      </c>
      <c r="B108" s="111">
        <f>'LWA config'!D310</f>
        <v>37.238325902199996</v>
      </c>
      <c r="C108" s="111">
        <f>'LWA config'!E310</f>
        <v>-118.2877316942</v>
      </c>
      <c r="D108" s="109">
        <f>'LWA config'!F310</f>
        <v>1180.92</v>
      </c>
      <c r="E108" s="107" t="s">
        <v>926</v>
      </c>
      <c r="F108" s="102">
        <f>('LWA config'!O310-1)*16+'LWA config'!R310-1</f>
        <v>102</v>
      </c>
      <c r="G108" s="102">
        <f>('LWA config'!X310-1)*64+_xlfn.BITXOR('LWA config'!AB310,2)+32*'LWA config'!AA310</f>
        <v>106</v>
      </c>
    </row>
    <row r="109" spans="1:7">
      <c r="A109" s="103" t="str">
        <f>'LWA config'!B310</f>
        <v>LWA-306</v>
      </c>
      <c r="B109" s="111">
        <f>'LWA config'!D310</f>
        <v>37.238325902199996</v>
      </c>
      <c r="C109" s="111">
        <f>'LWA config'!E310</f>
        <v>-118.2877316942</v>
      </c>
      <c r="D109" s="109">
        <f>'LWA config'!F310</f>
        <v>1180.92</v>
      </c>
      <c r="E109" s="107" t="s">
        <v>927</v>
      </c>
      <c r="F109" s="102">
        <f>('LWA config'!O310-1)*16+'LWA config'!T310-1</f>
        <v>103</v>
      </c>
      <c r="G109" s="102">
        <f>('LWA config'!X310-1)*64+_xlfn.BITXOR('LWA config'!AC310,2)+32*'LWA config'!AA310</f>
        <v>107</v>
      </c>
    </row>
    <row r="110" spans="1:7">
      <c r="A110" s="103" t="str">
        <f>'LWA config'!B324</f>
        <v>LWA-320</v>
      </c>
      <c r="B110" s="111">
        <f>'LWA config'!D324</f>
        <v>37.243811476199994</v>
      </c>
      <c r="C110" s="111">
        <f>'LWA config'!E324</f>
        <v>-118.2923430692</v>
      </c>
      <c r="D110" s="109">
        <f>'LWA config'!F324</f>
        <v>0</v>
      </c>
      <c r="E110" s="107" t="s">
        <v>926</v>
      </c>
      <c r="F110" s="102">
        <f>('LWA config'!O324-1)*16+'LWA config'!R324-1</f>
        <v>108</v>
      </c>
      <c r="G110" s="102">
        <f>('LWA config'!X324-1)*64+_xlfn.BITXOR('LWA config'!AB324,2)+32*'LWA config'!AA324</f>
        <v>108</v>
      </c>
    </row>
    <row r="111" spans="1:7">
      <c r="A111" s="103" t="str">
        <f>'LWA config'!B324</f>
        <v>LWA-320</v>
      </c>
      <c r="B111" s="111">
        <f>'LWA config'!D324</f>
        <v>37.243811476199994</v>
      </c>
      <c r="C111" s="111">
        <f>'LWA config'!E324</f>
        <v>-118.2923430692</v>
      </c>
      <c r="D111" s="109">
        <f>'LWA config'!F324</f>
        <v>0</v>
      </c>
      <c r="E111" s="107" t="s">
        <v>927</v>
      </c>
      <c r="F111" s="102">
        <f>('LWA config'!O324-1)*16+'LWA config'!T324-1</f>
        <v>109</v>
      </c>
      <c r="G111" s="102">
        <f>('LWA config'!X324-1)*64+_xlfn.BITXOR('LWA config'!AC324,2)+32*'LWA config'!AA324</f>
        <v>109</v>
      </c>
    </row>
    <row r="112" spans="1:7">
      <c r="A112" s="103" t="str">
        <f>'LWA config'!B322</f>
        <v>LWA-318</v>
      </c>
      <c r="B112" s="111">
        <f>'LWA config'!D322</f>
        <v>37.237574445199996</v>
      </c>
      <c r="C112" s="111">
        <f>'LWA config'!E322</f>
        <v>-118.28473273420001</v>
      </c>
      <c r="D112" s="109">
        <f>'LWA config'!F322</f>
        <v>1182.6199999999999</v>
      </c>
      <c r="E112" s="107" t="s">
        <v>926</v>
      </c>
      <c r="F112" s="102">
        <f>('LWA config'!O322-1)*16+'LWA config'!R322-1</f>
        <v>106</v>
      </c>
      <c r="G112" s="102">
        <f>('LWA config'!X322-1)*64+_xlfn.BITXOR('LWA config'!AB322,2)+32*'LWA config'!AA322</f>
        <v>110</v>
      </c>
    </row>
    <row r="113" spans="1:7">
      <c r="A113" s="103" t="str">
        <f>'LWA config'!B322</f>
        <v>LWA-318</v>
      </c>
      <c r="B113" s="111">
        <f>'LWA config'!D322</f>
        <v>37.237574445199996</v>
      </c>
      <c r="C113" s="111">
        <f>'LWA config'!E322</f>
        <v>-118.28473273420001</v>
      </c>
      <c r="D113" s="109">
        <f>'LWA config'!F322</f>
        <v>1182.6199999999999</v>
      </c>
      <c r="E113" s="107" t="s">
        <v>927</v>
      </c>
      <c r="F113" s="102">
        <f>('LWA config'!O322-1)*16+'LWA config'!T322-1</f>
        <v>107</v>
      </c>
      <c r="G113" s="102">
        <f>('LWA config'!X322-1)*64+_xlfn.BITXOR('LWA config'!AC322,2)+32*'LWA config'!AA322</f>
        <v>111</v>
      </c>
    </row>
    <row r="114" spans="1:7">
      <c r="A114" s="103" t="str">
        <f>'LWA config'!B340</f>
        <v>LWA-336</v>
      </c>
      <c r="B114" s="111">
        <f>'LWA config'!D340</f>
        <v>37.241248476199992</v>
      </c>
      <c r="C114" s="111">
        <f>'LWA config'!E340</f>
        <v>-118.2899790692</v>
      </c>
      <c r="D114" s="109">
        <f>'LWA config'!F340</f>
        <v>0</v>
      </c>
      <c r="E114" s="107" t="s">
        <v>926</v>
      </c>
      <c r="F114" s="102">
        <f>('LWA config'!O340-1)*16+'LWA config'!R340-1</f>
        <v>112</v>
      </c>
      <c r="G114" s="102">
        <f>('LWA config'!X340-1)*64+_xlfn.BITXOR('LWA config'!AB340,2)+32*'LWA config'!AA340</f>
        <v>112</v>
      </c>
    </row>
    <row r="115" spans="1:7">
      <c r="A115" s="103" t="str">
        <f>'LWA config'!B340</f>
        <v>LWA-336</v>
      </c>
      <c r="B115" s="111">
        <f>'LWA config'!D340</f>
        <v>37.241248476199992</v>
      </c>
      <c r="C115" s="111">
        <f>'LWA config'!E340</f>
        <v>-118.2899790692</v>
      </c>
      <c r="D115" s="109">
        <f>'LWA config'!F340</f>
        <v>0</v>
      </c>
      <c r="E115" s="107" t="s">
        <v>927</v>
      </c>
      <c r="F115" s="102">
        <f>('LWA config'!O340-1)*16+'LWA config'!T340-1</f>
        <v>113</v>
      </c>
      <c r="G115" s="102">
        <f>('LWA config'!X340-1)*64+_xlfn.BITXOR('LWA config'!AC340,2)+32*'LWA config'!AA340</f>
        <v>113</v>
      </c>
    </row>
    <row r="116" spans="1:7">
      <c r="A116" s="103" t="str">
        <f>'LWA config'!B339</f>
        <v>LWA-335</v>
      </c>
      <c r="B116" s="111">
        <f>'LWA config'!D339</f>
        <v>37.238956855199994</v>
      </c>
      <c r="C116" s="111">
        <f>'LWA config'!E339</f>
        <v>-118.2919899692</v>
      </c>
      <c r="D116" s="109">
        <f>'LWA config'!F339</f>
        <v>1178.79</v>
      </c>
      <c r="E116" s="107" t="s">
        <v>926</v>
      </c>
      <c r="F116" s="102">
        <f>('LWA config'!O339-1)*16+'LWA config'!R339-1</f>
        <v>110</v>
      </c>
      <c r="G116" s="102">
        <f>('LWA config'!X339-1)*64+_xlfn.BITXOR('LWA config'!AB339,2)+32*'LWA config'!AA339</f>
        <v>114</v>
      </c>
    </row>
    <row r="117" spans="1:7">
      <c r="A117" s="103" t="str">
        <f>'LWA config'!B339</f>
        <v>LWA-335</v>
      </c>
      <c r="B117" s="111">
        <f>'LWA config'!D339</f>
        <v>37.238956855199994</v>
      </c>
      <c r="C117" s="111">
        <f>'LWA config'!E339</f>
        <v>-118.2919899692</v>
      </c>
      <c r="D117" s="109">
        <f>'LWA config'!F339</f>
        <v>1178.79</v>
      </c>
      <c r="E117" s="107" t="s">
        <v>927</v>
      </c>
      <c r="F117" s="102">
        <f>('LWA config'!O339-1)*16+'LWA config'!T339-1</f>
        <v>111</v>
      </c>
      <c r="G117" s="102">
        <f>('LWA config'!X339-1)*64+_xlfn.BITXOR('LWA config'!AC339,2)+32*'LWA config'!AA339</f>
        <v>115</v>
      </c>
    </row>
    <row r="118" spans="1:7">
      <c r="A118" s="103" t="str">
        <f>'LWA config'!B347</f>
        <v>LWA-343</v>
      </c>
      <c r="B118" s="111">
        <f>'LWA config'!D347</f>
        <v>37.241871002199993</v>
      </c>
      <c r="C118" s="111">
        <f>'LWA config'!E347</f>
        <v>-118.2865220692</v>
      </c>
      <c r="D118" s="109">
        <f>'LWA config'!F347</f>
        <v>0</v>
      </c>
      <c r="E118" s="107" t="s">
        <v>926</v>
      </c>
      <c r="F118" s="102">
        <f>('LWA config'!O347-1)*16+'LWA config'!R347-1</f>
        <v>116</v>
      </c>
      <c r="G118" s="102">
        <f>('LWA config'!X347-1)*64+_xlfn.BITXOR('LWA config'!AB347,2)+32*'LWA config'!AA347</f>
        <v>116</v>
      </c>
    </row>
    <row r="119" spans="1:7">
      <c r="A119" s="103" t="str">
        <f>'LWA config'!B347</f>
        <v>LWA-343</v>
      </c>
      <c r="B119" s="111">
        <f>'LWA config'!D347</f>
        <v>37.241871002199993</v>
      </c>
      <c r="C119" s="111">
        <f>'LWA config'!E347</f>
        <v>-118.2865220692</v>
      </c>
      <c r="D119" s="109">
        <f>'LWA config'!F347</f>
        <v>0</v>
      </c>
      <c r="E119" s="107" t="s">
        <v>927</v>
      </c>
      <c r="F119" s="102">
        <f>('LWA config'!O347-1)*16+'LWA config'!T347-1</f>
        <v>117</v>
      </c>
      <c r="G119" s="102">
        <f>('LWA config'!X347-1)*64+_xlfn.BITXOR('LWA config'!AC347,2)+32*'LWA config'!AA347</f>
        <v>117</v>
      </c>
    </row>
    <row r="120" spans="1:7">
      <c r="A120" s="103" t="str">
        <f>'LWA config'!B341</f>
        <v>LWA-337</v>
      </c>
      <c r="B120" s="111">
        <f>'LWA config'!D341</f>
        <v>37.240806488199993</v>
      </c>
      <c r="C120" s="111">
        <f>'LWA config'!E341</f>
        <v>-118.2856737102</v>
      </c>
      <c r="D120" s="109">
        <f>'LWA config'!F341</f>
        <v>0</v>
      </c>
      <c r="E120" s="107" t="s">
        <v>926</v>
      </c>
      <c r="F120" s="102">
        <f>('LWA config'!O341-1)*16+'LWA config'!R341-1</f>
        <v>114</v>
      </c>
      <c r="G120" s="102">
        <f>('LWA config'!X341-1)*64+_xlfn.BITXOR('LWA config'!AB341,2)+32*'LWA config'!AA341</f>
        <v>118</v>
      </c>
    </row>
    <row r="121" spans="1:7">
      <c r="A121" s="103" t="str">
        <f>'LWA config'!B341</f>
        <v>LWA-337</v>
      </c>
      <c r="B121" s="111">
        <f>'LWA config'!D341</f>
        <v>37.240806488199993</v>
      </c>
      <c r="C121" s="111">
        <f>'LWA config'!E341</f>
        <v>-118.2856737102</v>
      </c>
      <c r="D121" s="109">
        <f>'LWA config'!F341</f>
        <v>0</v>
      </c>
      <c r="E121" s="107" t="s">
        <v>927</v>
      </c>
      <c r="F121" s="102">
        <f>('LWA config'!O341-1)*16+'LWA config'!T341-1</f>
        <v>115</v>
      </c>
      <c r="G121" s="102">
        <f>('LWA config'!X341-1)*64+_xlfn.BITXOR('LWA config'!AC341,2)+32*'LWA config'!AA341</f>
        <v>119</v>
      </c>
    </row>
    <row r="122" spans="1:7">
      <c r="A122" s="103" t="str">
        <f>'LWA config'!B355</f>
        <v>LWA-351</v>
      </c>
      <c r="B122" s="111">
        <f>'LWA config'!D355</f>
        <v>37.242282866199993</v>
      </c>
      <c r="C122" s="111">
        <f>'LWA config'!E355</f>
        <v>-118.2911782692</v>
      </c>
      <c r="D122" s="109">
        <f>'LWA config'!F355</f>
        <v>0</v>
      </c>
      <c r="E122" s="107" t="s">
        <v>926</v>
      </c>
      <c r="F122" s="102">
        <f>('LWA config'!O355-1)*16+'LWA config'!R355-1</f>
        <v>120</v>
      </c>
      <c r="G122" s="102">
        <f>('LWA config'!X355-1)*64+_xlfn.BITXOR('LWA config'!AB355,2)+32*'LWA config'!AA355</f>
        <v>120</v>
      </c>
    </row>
    <row r="123" spans="1:7">
      <c r="A123" s="103" t="str">
        <f>'LWA config'!B355</f>
        <v>LWA-351</v>
      </c>
      <c r="B123" s="111">
        <f>'LWA config'!D355</f>
        <v>37.242282866199993</v>
      </c>
      <c r="C123" s="111">
        <f>'LWA config'!E355</f>
        <v>-118.2911782692</v>
      </c>
      <c r="D123" s="109">
        <f>'LWA config'!F355</f>
        <v>0</v>
      </c>
      <c r="E123" s="107" t="s">
        <v>927</v>
      </c>
      <c r="F123" s="102">
        <f>('LWA config'!O355-1)*16+'LWA config'!T355-1</f>
        <v>121</v>
      </c>
      <c r="G123" s="102">
        <f>('LWA config'!X355-1)*64+_xlfn.BITXOR('LWA config'!AC355,2)+32*'LWA config'!AA355</f>
        <v>121</v>
      </c>
    </row>
    <row r="124" spans="1:7">
      <c r="A124" s="103" t="str">
        <f>'LWA config'!B348</f>
        <v>LWA-344</v>
      </c>
      <c r="B124" s="111">
        <f>'LWA config'!D348</f>
        <v>37.239895929199996</v>
      </c>
      <c r="C124" s="111">
        <f>'LWA config'!E348</f>
        <v>-118.2881089692</v>
      </c>
      <c r="D124" s="109">
        <f>'LWA config'!F348</f>
        <v>0</v>
      </c>
      <c r="E124" s="107" t="s">
        <v>926</v>
      </c>
      <c r="F124" s="102">
        <f>('LWA config'!O348-1)*16+'LWA config'!R348-1</f>
        <v>118</v>
      </c>
      <c r="G124" s="102">
        <f>('LWA config'!X348-1)*64+_xlfn.BITXOR('LWA config'!AB348,2)+32*'LWA config'!AA348</f>
        <v>122</v>
      </c>
    </row>
    <row r="125" spans="1:7">
      <c r="A125" s="103" t="str">
        <f>'LWA config'!B348</f>
        <v>LWA-344</v>
      </c>
      <c r="B125" s="111">
        <f>'LWA config'!D348</f>
        <v>37.239895929199996</v>
      </c>
      <c r="C125" s="111">
        <f>'LWA config'!E348</f>
        <v>-118.2881089692</v>
      </c>
      <c r="D125" s="109">
        <f>'LWA config'!F348</f>
        <v>0</v>
      </c>
      <c r="E125" s="107" t="s">
        <v>927</v>
      </c>
      <c r="F125" s="102">
        <f>('LWA config'!O348-1)*16+'LWA config'!T348-1</f>
        <v>119</v>
      </c>
      <c r="G125" s="102">
        <f>('LWA config'!X348-1)*64+_xlfn.BITXOR('LWA config'!AC348,2)+32*'LWA config'!AA348</f>
        <v>123</v>
      </c>
    </row>
    <row r="126" spans="1:7">
      <c r="A126" s="103" t="str">
        <f>'LWA config'!B364</f>
        <v>LWA-360</v>
      </c>
      <c r="B126" s="111">
        <f>'LWA config'!D364</f>
        <v>37.232815040199995</v>
      </c>
      <c r="C126" s="111">
        <f>'LWA config'!E364</f>
        <v>-118.27818556920001</v>
      </c>
      <c r="D126" s="109">
        <f>'LWA config'!F364</f>
        <v>1180.8900000000001</v>
      </c>
      <c r="E126" s="107" t="s">
        <v>926</v>
      </c>
      <c r="F126" s="102">
        <f>('LWA config'!O364-1)*16+'LWA config'!R364-1</f>
        <v>124</v>
      </c>
      <c r="G126" s="102">
        <f>('LWA config'!X364-1)*64+_xlfn.BITXOR('LWA config'!AB364,2)+32*'LWA config'!AA364</f>
        <v>124</v>
      </c>
    </row>
    <row r="127" spans="1:7">
      <c r="A127" s="103" t="str">
        <f>'LWA config'!B364</f>
        <v>LWA-360</v>
      </c>
      <c r="B127" s="111">
        <f>'LWA config'!D364</f>
        <v>37.232815040199995</v>
      </c>
      <c r="C127" s="111">
        <f>'LWA config'!E364</f>
        <v>-118.27818556920001</v>
      </c>
      <c r="D127" s="109">
        <f>'LWA config'!F364</f>
        <v>1180.8900000000001</v>
      </c>
      <c r="E127" s="107" t="s">
        <v>927</v>
      </c>
      <c r="F127" s="102">
        <f>('LWA config'!O364-1)*16+'LWA config'!T364-1</f>
        <v>125</v>
      </c>
      <c r="G127" s="102">
        <f>('LWA config'!X364-1)*64+_xlfn.BITXOR('LWA config'!AC364,2)+32*'LWA config'!AA364</f>
        <v>125</v>
      </c>
    </row>
    <row r="128" spans="1:7">
      <c r="A128" s="103" t="str">
        <f>'LWA config'!B358</f>
        <v>LWA-354</v>
      </c>
      <c r="B128" s="111">
        <f>'LWA config'!D358</f>
        <v>37.249074793199995</v>
      </c>
      <c r="C128" s="111">
        <f>'LWA config'!E358</f>
        <v>-118.2918006692</v>
      </c>
      <c r="D128" s="109">
        <f>'LWA config'!F358</f>
        <v>1185.78</v>
      </c>
      <c r="E128" s="107" t="s">
        <v>926</v>
      </c>
      <c r="F128" s="102">
        <f>('LWA config'!O358-1)*16+'LWA config'!R358-1</f>
        <v>122</v>
      </c>
      <c r="G128" s="102">
        <f>('LWA config'!X358-1)*64+_xlfn.BITXOR('LWA config'!AB358,2)+32*'LWA config'!AA358</f>
        <v>126</v>
      </c>
    </row>
    <row r="129" spans="1:7">
      <c r="A129" s="103" t="str">
        <f>'LWA config'!B358</f>
        <v>LWA-354</v>
      </c>
      <c r="B129" s="111">
        <f>'LWA config'!D358</f>
        <v>37.249074793199995</v>
      </c>
      <c r="C129" s="111">
        <f>'LWA config'!E358</f>
        <v>-118.2918006692</v>
      </c>
      <c r="D129" s="109">
        <f>'LWA config'!F358</f>
        <v>1185.78</v>
      </c>
      <c r="E129" s="107" t="s">
        <v>927</v>
      </c>
      <c r="F129" s="102">
        <f>('LWA config'!O358-1)*16+'LWA config'!T358-1</f>
        <v>123</v>
      </c>
      <c r="G129" s="102">
        <f>('LWA config'!X358-1)*64+_xlfn.BITXOR('LWA config'!AC358,2)+32*'LWA config'!AA358</f>
        <v>127</v>
      </c>
    </row>
    <row r="130" spans="1:7">
      <c r="A130" s="103" t="str">
        <f>'LWA config'!B6</f>
        <v>LWA-002</v>
      </c>
      <c r="B130" s="111">
        <f>'LWA config'!D6</f>
        <v>37.24036564</v>
      </c>
      <c r="C130" s="111">
        <f>'LWA config'!E6</f>
        <v>-118.28094359000001</v>
      </c>
      <c r="D130" s="109">
        <f>'LWA config'!F6</f>
        <v>1182.73</v>
      </c>
      <c r="E130" s="107" t="s">
        <v>926</v>
      </c>
      <c r="F130" s="102">
        <f>('LWA config'!O6-1)*16+'LWA config'!R6-1</f>
        <v>228</v>
      </c>
      <c r="G130" s="102">
        <f>('LWA config'!X6-1)*64+_xlfn.BITXOR('LWA config'!AB6,2)+32*'LWA config'!AA6</f>
        <v>128</v>
      </c>
    </row>
    <row r="131" spans="1:7">
      <c r="A131" s="103" t="str">
        <f>'LWA config'!B6</f>
        <v>LWA-002</v>
      </c>
      <c r="B131" s="111">
        <f>'LWA config'!D6</f>
        <v>37.24036564</v>
      </c>
      <c r="C131" s="111">
        <f>'LWA config'!E6</f>
        <v>-118.28094359000001</v>
      </c>
      <c r="D131" s="109">
        <f>'LWA config'!F6</f>
        <v>1182.73</v>
      </c>
      <c r="E131" s="107" t="s">
        <v>927</v>
      </c>
      <c r="F131" s="102">
        <f>('LWA config'!O6-1)*16+'LWA config'!T6-1</f>
        <v>229</v>
      </c>
      <c r="G131" s="102">
        <f>('LWA config'!X6-1)*64+_xlfn.BITXOR('LWA config'!AC6,2)+32*'LWA config'!AA6</f>
        <v>129</v>
      </c>
    </row>
    <row r="132" spans="1:7">
      <c r="A132" s="103" t="str">
        <f>'LWA config'!B5</f>
        <v>LWA-001</v>
      </c>
      <c r="B132" s="111">
        <f>'LWA config'!D5</f>
        <v>37.240452040000001</v>
      </c>
      <c r="C132" s="111">
        <f>'LWA config'!E5</f>
        <v>-118.2809073</v>
      </c>
      <c r="D132" s="109">
        <f>'LWA config'!F5</f>
        <v>1182.97</v>
      </c>
      <c r="E132" s="107" t="s">
        <v>926</v>
      </c>
      <c r="F132" s="102">
        <f>('LWA config'!O5-1)*16+'LWA config'!R5-1</f>
        <v>226</v>
      </c>
      <c r="G132" s="102">
        <f>('LWA config'!X5-1)*64+_xlfn.BITXOR('LWA config'!AB5,2)+32*'LWA config'!AA5</f>
        <v>130</v>
      </c>
    </row>
    <row r="133" spans="1:7">
      <c r="A133" s="103" t="str">
        <f>'LWA config'!B5</f>
        <v>LWA-001</v>
      </c>
      <c r="B133" s="111">
        <f>'LWA config'!D5</f>
        <v>37.240452040000001</v>
      </c>
      <c r="C133" s="111">
        <f>'LWA config'!E5</f>
        <v>-118.2809073</v>
      </c>
      <c r="D133" s="109">
        <f>'LWA config'!F5</f>
        <v>1182.97</v>
      </c>
      <c r="E133" s="107" t="s">
        <v>927</v>
      </c>
      <c r="F133" s="102">
        <f>('LWA config'!O5-1)*16+'LWA config'!T5-1</f>
        <v>227</v>
      </c>
      <c r="G133" s="102">
        <f>('LWA config'!X5-1)*64+_xlfn.BITXOR('LWA config'!AC5,2)+32*'LWA config'!AA5</f>
        <v>131</v>
      </c>
    </row>
    <row r="134" spans="1:7">
      <c r="A134" s="103" t="str">
        <f>'LWA config'!B8</f>
        <v>LWA-004</v>
      </c>
      <c r="B134" s="111">
        <f>'LWA config'!D8</f>
        <v>37.240201020000001</v>
      </c>
      <c r="C134" s="111">
        <f>'LWA config'!E8</f>
        <v>-118.28095827999999</v>
      </c>
      <c r="D134" s="109">
        <f>'LWA config'!F8</f>
        <v>1182.8</v>
      </c>
      <c r="E134" s="107" t="s">
        <v>926</v>
      </c>
      <c r="F134" s="102">
        <f>('LWA config'!O8-1)*16+'LWA config'!R8-1</f>
        <v>232</v>
      </c>
      <c r="G134" s="102">
        <f>('LWA config'!X8-1)*64+_xlfn.BITXOR('LWA config'!AB8,2)+32*'LWA config'!AA8</f>
        <v>132</v>
      </c>
    </row>
    <row r="135" spans="1:7">
      <c r="A135" s="103" t="str">
        <f>'LWA config'!B8</f>
        <v>LWA-004</v>
      </c>
      <c r="B135" s="111">
        <f>'LWA config'!D8</f>
        <v>37.240201020000001</v>
      </c>
      <c r="C135" s="111">
        <f>'LWA config'!E8</f>
        <v>-118.28095827999999</v>
      </c>
      <c r="D135" s="109">
        <f>'LWA config'!F8</f>
        <v>1182.8</v>
      </c>
      <c r="E135" s="107" t="s">
        <v>927</v>
      </c>
      <c r="F135" s="102">
        <f>('LWA config'!O8-1)*16+'LWA config'!T8-1</f>
        <v>233</v>
      </c>
      <c r="G135" s="102">
        <f>('LWA config'!X8-1)*64+_xlfn.BITXOR('LWA config'!AC8,2)+32*'LWA config'!AA8</f>
        <v>133</v>
      </c>
    </row>
    <row r="136" spans="1:7">
      <c r="A136" s="103" t="str">
        <f>'LWA config'!B7</f>
        <v>LWA-003</v>
      </c>
      <c r="B136" s="111">
        <f>'LWA config'!D7</f>
        <v>37.240333579999998</v>
      </c>
      <c r="C136" s="111">
        <f>'LWA config'!E7</f>
        <v>-118.28083053</v>
      </c>
      <c r="D136" s="109">
        <f>'LWA config'!F7</f>
        <v>1183.28</v>
      </c>
      <c r="E136" s="107" t="s">
        <v>926</v>
      </c>
      <c r="F136" s="102">
        <f>('LWA config'!O7-1)*16+'LWA config'!R7-1</f>
        <v>230</v>
      </c>
      <c r="G136" s="102">
        <f>('LWA config'!X7-1)*64+_xlfn.BITXOR('LWA config'!AB7,2)+32*'LWA config'!AA7</f>
        <v>134</v>
      </c>
    </row>
    <row r="137" spans="1:7">
      <c r="A137" s="103" t="str">
        <f>'LWA config'!B7</f>
        <v>LWA-003</v>
      </c>
      <c r="B137" s="111">
        <f>'LWA config'!D7</f>
        <v>37.240333579999998</v>
      </c>
      <c r="C137" s="111">
        <f>'LWA config'!E7</f>
        <v>-118.28083053</v>
      </c>
      <c r="D137" s="109">
        <f>'LWA config'!F7</f>
        <v>1183.28</v>
      </c>
      <c r="E137" s="107" t="s">
        <v>927</v>
      </c>
      <c r="F137" s="102">
        <f>('LWA config'!O7-1)*16+'LWA config'!T7-1</f>
        <v>231</v>
      </c>
      <c r="G137" s="102">
        <f>('LWA config'!X7-1)*64+_xlfn.BITXOR('LWA config'!AC7,2)+32*'LWA config'!AA7</f>
        <v>135</v>
      </c>
    </row>
    <row r="138" spans="1:7">
      <c r="A138" s="103" t="str">
        <f>'LWA config'!B10</f>
        <v>LWA-006</v>
      </c>
      <c r="B138" s="111">
        <f>'LWA config'!D10</f>
        <v>37.24010766</v>
      </c>
      <c r="C138" s="111">
        <f>'LWA config'!E10</f>
        <v>-118.28086951</v>
      </c>
      <c r="D138" s="109">
        <f>'LWA config'!F10</f>
        <v>1182.8800000000001</v>
      </c>
      <c r="E138" s="107" t="s">
        <v>926</v>
      </c>
      <c r="F138" s="102">
        <f>('LWA config'!O10-1)*16+'LWA config'!R10-1</f>
        <v>236</v>
      </c>
      <c r="G138" s="102">
        <f>('LWA config'!X10-1)*64+_xlfn.BITXOR('LWA config'!AB10,2)+32*'LWA config'!AA10</f>
        <v>136</v>
      </c>
    </row>
    <row r="139" spans="1:7">
      <c r="A139" s="103" t="str">
        <f>'LWA config'!B10</f>
        <v>LWA-006</v>
      </c>
      <c r="B139" s="111">
        <f>'LWA config'!D10</f>
        <v>37.24010766</v>
      </c>
      <c r="C139" s="111">
        <f>'LWA config'!E10</f>
        <v>-118.28086951</v>
      </c>
      <c r="D139" s="109">
        <f>'LWA config'!F10</f>
        <v>1182.8800000000001</v>
      </c>
      <c r="E139" s="107" t="s">
        <v>927</v>
      </c>
      <c r="F139" s="102">
        <f>('LWA config'!O10-1)*16+'LWA config'!T10-1</f>
        <v>237</v>
      </c>
      <c r="G139" s="102">
        <f>('LWA config'!X10-1)*64+_xlfn.BITXOR('LWA config'!AC10,2)+32*'LWA config'!AA10</f>
        <v>137</v>
      </c>
    </row>
    <row r="140" spans="1:7">
      <c r="A140" s="103" t="str">
        <f>'LWA config'!B9</f>
        <v>LWA-005</v>
      </c>
      <c r="B140" s="111">
        <f>'LWA config'!D9</f>
        <v>37.240160269999997</v>
      </c>
      <c r="C140" s="111">
        <f>'LWA config'!E9</f>
        <v>-118.28072108000001</v>
      </c>
      <c r="D140" s="109">
        <f>'LWA config'!F9</f>
        <v>1183.1400000000001</v>
      </c>
      <c r="E140" s="107" t="s">
        <v>926</v>
      </c>
      <c r="F140" s="102">
        <f>('LWA config'!O9-1)*16+'LWA config'!R9-1</f>
        <v>234</v>
      </c>
      <c r="G140" s="102">
        <f>('LWA config'!X9-1)*64+_xlfn.BITXOR('LWA config'!AB9,2)+32*'LWA config'!AA9</f>
        <v>138</v>
      </c>
    </row>
    <row r="141" spans="1:7">
      <c r="A141" s="103" t="str">
        <f>'LWA config'!B9</f>
        <v>LWA-005</v>
      </c>
      <c r="B141" s="111">
        <f>'LWA config'!D9</f>
        <v>37.240160269999997</v>
      </c>
      <c r="C141" s="111">
        <f>'LWA config'!E9</f>
        <v>-118.28072108000001</v>
      </c>
      <c r="D141" s="109">
        <f>'LWA config'!F9</f>
        <v>1183.1400000000001</v>
      </c>
      <c r="E141" s="107" t="s">
        <v>927</v>
      </c>
      <c r="F141" s="102">
        <f>('LWA config'!O9-1)*16+'LWA config'!T9-1</f>
        <v>235</v>
      </c>
      <c r="G141" s="102">
        <f>('LWA config'!X9-1)*64+_xlfn.BITXOR('LWA config'!AC9,2)+32*'LWA config'!AA9</f>
        <v>139</v>
      </c>
    </row>
    <row r="142" spans="1:7">
      <c r="A142" s="103" t="str">
        <f>'LWA config'!B13</f>
        <v>LWA-009</v>
      </c>
      <c r="B142" s="111">
        <f>'LWA config'!D13</f>
        <v>37.239993230000003</v>
      </c>
      <c r="C142" s="111">
        <f>'LWA config'!E13</f>
        <v>-118.28087696</v>
      </c>
      <c r="D142" s="109">
        <f>'LWA config'!F13</f>
        <v>1182.6300000000001</v>
      </c>
      <c r="E142" s="107" t="s">
        <v>926</v>
      </c>
      <c r="F142" s="102">
        <f>('LWA config'!O13-1)*16+'LWA config'!R13-1</f>
        <v>240</v>
      </c>
      <c r="G142" s="102">
        <f>('LWA config'!X13-1)*64+_xlfn.BITXOR('LWA config'!AB13,2)+32*'LWA config'!AA13</f>
        <v>140</v>
      </c>
    </row>
    <row r="143" spans="1:7">
      <c r="A143" s="103" t="str">
        <f>'LWA config'!B13</f>
        <v>LWA-009</v>
      </c>
      <c r="B143" s="111">
        <f>'LWA config'!D13</f>
        <v>37.239993230000003</v>
      </c>
      <c r="C143" s="111">
        <f>'LWA config'!E13</f>
        <v>-118.28087696</v>
      </c>
      <c r="D143" s="109">
        <f>'LWA config'!F13</f>
        <v>1182.6300000000001</v>
      </c>
      <c r="E143" s="107" t="s">
        <v>927</v>
      </c>
      <c r="F143" s="102">
        <f>('LWA config'!O13-1)*16+'LWA config'!T13-1</f>
        <v>241</v>
      </c>
      <c r="G143" s="102">
        <f>('LWA config'!X13-1)*64+_xlfn.BITXOR('LWA config'!AC13,2)+32*'LWA config'!AA13</f>
        <v>141</v>
      </c>
    </row>
    <row r="144" spans="1:7">
      <c r="A144" s="103" t="str">
        <f>'LWA config'!B11</f>
        <v>LWA-007</v>
      </c>
      <c r="B144" s="111">
        <f>'LWA config'!D11</f>
        <v>37.240100830000003</v>
      </c>
      <c r="C144" s="111">
        <f>'LWA config'!E11</f>
        <v>-118.28063763999999</v>
      </c>
      <c r="D144" s="109">
        <f>'LWA config'!F11</f>
        <v>1183.1300000000001</v>
      </c>
      <c r="E144" s="107" t="s">
        <v>926</v>
      </c>
      <c r="F144" s="102">
        <f>('LWA config'!O11-1)*16+'LWA config'!R11-1</f>
        <v>238</v>
      </c>
      <c r="G144" s="102">
        <f>('LWA config'!X11-1)*64+_xlfn.BITXOR('LWA config'!AB11,2)+32*'LWA config'!AA11</f>
        <v>142</v>
      </c>
    </row>
    <row r="145" spans="1:7">
      <c r="A145" s="103" t="str">
        <f>'LWA config'!B11</f>
        <v>LWA-007</v>
      </c>
      <c r="B145" s="111">
        <f>'LWA config'!D11</f>
        <v>37.240100830000003</v>
      </c>
      <c r="C145" s="111">
        <f>'LWA config'!E11</f>
        <v>-118.28063763999999</v>
      </c>
      <c r="D145" s="109">
        <f>'LWA config'!F11</f>
        <v>1183.1300000000001</v>
      </c>
      <c r="E145" s="107" t="s">
        <v>927</v>
      </c>
      <c r="F145" s="102">
        <f>('LWA config'!O11-1)*16+'LWA config'!T11-1</f>
        <v>239</v>
      </c>
      <c r="G145" s="102">
        <f>('LWA config'!X11-1)*64+_xlfn.BITXOR('LWA config'!AC11,2)+32*'LWA config'!AA11</f>
        <v>143</v>
      </c>
    </row>
    <row r="146" spans="1:7">
      <c r="A146" s="103" t="str">
        <f>'LWA config'!B15</f>
        <v>LWA-011</v>
      </c>
      <c r="B146" s="111">
        <f>'LWA config'!D15</f>
        <v>37.239950950000001</v>
      </c>
      <c r="C146" s="111">
        <f>'LWA config'!E15</f>
        <v>-118.28075453</v>
      </c>
      <c r="D146" s="109">
        <f>'LWA config'!F15</f>
        <v>1182.69</v>
      </c>
      <c r="E146" s="107" t="s">
        <v>926</v>
      </c>
      <c r="F146" s="102">
        <f>('LWA config'!O15-1)*16+'LWA config'!R15-1</f>
        <v>244</v>
      </c>
      <c r="G146" s="102">
        <f>('LWA config'!X15-1)*64+_xlfn.BITXOR('LWA config'!AB15,2)+32*'LWA config'!AA15</f>
        <v>144</v>
      </c>
    </row>
    <row r="147" spans="1:7">
      <c r="A147" s="103" t="str">
        <f>'LWA config'!B15</f>
        <v>LWA-011</v>
      </c>
      <c r="B147" s="111">
        <f>'LWA config'!D15</f>
        <v>37.239950950000001</v>
      </c>
      <c r="C147" s="111">
        <f>'LWA config'!E15</f>
        <v>-118.28075453</v>
      </c>
      <c r="D147" s="109">
        <f>'LWA config'!F15</f>
        <v>1182.69</v>
      </c>
      <c r="E147" s="107" t="s">
        <v>927</v>
      </c>
      <c r="F147" s="102">
        <f>('LWA config'!O15-1)*16+'LWA config'!T15-1</f>
        <v>245</v>
      </c>
      <c r="G147" s="102">
        <f>('LWA config'!X15-1)*64+_xlfn.BITXOR('LWA config'!AC15,2)+32*'LWA config'!AA15</f>
        <v>145</v>
      </c>
    </row>
    <row r="148" spans="1:7">
      <c r="A148" s="103" t="str">
        <f>'LWA config'!B14</f>
        <v>LWA-010</v>
      </c>
      <c r="B148" s="111">
        <f>'LWA config'!D14</f>
        <v>37.239972459999997</v>
      </c>
      <c r="C148" s="111">
        <f>'LWA config'!E14</f>
        <v>-118.2809784</v>
      </c>
      <c r="D148" s="109">
        <f>'LWA config'!F14</f>
        <v>1182.6300000000001</v>
      </c>
      <c r="E148" s="107" t="s">
        <v>926</v>
      </c>
      <c r="F148" s="102">
        <f>('LWA config'!O14-1)*16+'LWA config'!R14-1</f>
        <v>242</v>
      </c>
      <c r="G148" s="102">
        <f>('LWA config'!X14-1)*64+_xlfn.BITXOR('LWA config'!AB14,2)+32*'LWA config'!AA14</f>
        <v>146</v>
      </c>
    </row>
    <row r="149" spans="1:7">
      <c r="A149" s="103" t="str">
        <f>'LWA config'!B14</f>
        <v>LWA-010</v>
      </c>
      <c r="B149" s="111">
        <f>'LWA config'!D14</f>
        <v>37.239972459999997</v>
      </c>
      <c r="C149" s="111">
        <f>'LWA config'!E14</f>
        <v>-118.2809784</v>
      </c>
      <c r="D149" s="109">
        <f>'LWA config'!F14</f>
        <v>1182.6300000000001</v>
      </c>
      <c r="E149" s="107" t="s">
        <v>927</v>
      </c>
      <c r="F149" s="102">
        <f>('LWA config'!O14-1)*16+'LWA config'!T14-1</f>
        <v>243</v>
      </c>
      <c r="G149" s="102">
        <f>('LWA config'!X14-1)*64+_xlfn.BITXOR('LWA config'!AC14,2)+32*'LWA config'!AA14</f>
        <v>147</v>
      </c>
    </row>
    <row r="150" spans="1:7">
      <c r="A150" s="103" t="str">
        <f>'LWA config'!B16</f>
        <v>LWA-012</v>
      </c>
      <c r="B150" s="111">
        <f>'LWA config'!D16</f>
        <v>37.239892050000002</v>
      </c>
      <c r="C150" s="111">
        <f>'LWA config'!E16</f>
        <v>-118.28076279</v>
      </c>
      <c r="D150" s="109">
        <f>'LWA config'!F16</f>
        <v>1182.6400000000001</v>
      </c>
      <c r="E150" s="107" t="s">
        <v>926</v>
      </c>
      <c r="F150" s="102">
        <f>('LWA config'!O16-1)*16+'LWA config'!R16-1</f>
        <v>248</v>
      </c>
      <c r="G150" s="102">
        <f>('LWA config'!X16-1)*64+_xlfn.BITXOR('LWA config'!AB16,2)+32*'LWA config'!AA16</f>
        <v>148</v>
      </c>
    </row>
    <row r="151" spans="1:7">
      <c r="A151" s="103" t="str">
        <f>'LWA config'!B16</f>
        <v>LWA-012</v>
      </c>
      <c r="B151" s="111">
        <f>'LWA config'!D16</f>
        <v>37.239892050000002</v>
      </c>
      <c r="C151" s="111">
        <f>'LWA config'!E16</f>
        <v>-118.28076279</v>
      </c>
      <c r="D151" s="109">
        <f>'LWA config'!F16</f>
        <v>1182.6400000000001</v>
      </c>
      <c r="E151" s="107" t="s">
        <v>927</v>
      </c>
      <c r="F151" s="102">
        <f>('LWA config'!O16-1)*16+'LWA config'!T16-1</f>
        <v>249</v>
      </c>
      <c r="G151" s="102">
        <f>('LWA config'!X16-1)*64+_xlfn.BITXOR('LWA config'!AC16,2)+32*'LWA config'!AA16</f>
        <v>149</v>
      </c>
    </row>
    <row r="152" spans="1:7">
      <c r="A152" s="103" t="str">
        <f>'LWA config'!B12</f>
        <v>LWA-008</v>
      </c>
      <c r="B152" s="111">
        <f>'LWA config'!D12</f>
        <v>37.24005932</v>
      </c>
      <c r="C152" s="111">
        <f>'LWA config'!E12</f>
        <v>-118.28086393</v>
      </c>
      <c r="D152" s="109">
        <f>'LWA config'!F12</f>
        <v>1182.76</v>
      </c>
      <c r="E152" s="107" t="s">
        <v>926</v>
      </c>
      <c r="F152" s="102">
        <f>('LWA config'!O12-1)*16+'LWA config'!R12-1</f>
        <v>246</v>
      </c>
      <c r="G152" s="102">
        <f>('LWA config'!X12-1)*64+_xlfn.BITXOR('LWA config'!AB12,2)+32*'LWA config'!AA12</f>
        <v>150</v>
      </c>
    </row>
    <row r="153" spans="1:7">
      <c r="A153" s="103" t="str">
        <f>'LWA config'!B12</f>
        <v>LWA-008</v>
      </c>
      <c r="B153" s="111">
        <f>'LWA config'!D12</f>
        <v>37.24005932</v>
      </c>
      <c r="C153" s="111">
        <f>'LWA config'!E12</f>
        <v>-118.28086393</v>
      </c>
      <c r="D153" s="109">
        <f>'LWA config'!F12</f>
        <v>1182.76</v>
      </c>
      <c r="E153" s="107" t="s">
        <v>927</v>
      </c>
      <c r="F153" s="102">
        <f>('LWA config'!O12-1)*16+'LWA config'!T12-1</f>
        <v>247</v>
      </c>
      <c r="G153" s="102">
        <f>('LWA config'!X12-1)*64+_xlfn.BITXOR('LWA config'!AC12,2)+32*'LWA config'!AA12</f>
        <v>151</v>
      </c>
    </row>
    <row r="154" spans="1:7">
      <c r="A154" s="103" t="str">
        <f>'LWA config'!B44</f>
        <v>LWA-040</v>
      </c>
      <c r="B154" s="111">
        <f>'LWA config'!D44</f>
        <v>37.240237669999999</v>
      </c>
      <c r="C154" s="111">
        <f>'LWA config'!E44</f>
        <v>-118.28113573</v>
      </c>
      <c r="D154" s="109">
        <f>'LWA config'!F44</f>
        <v>1182.67</v>
      </c>
      <c r="E154" s="107" t="s">
        <v>926</v>
      </c>
      <c r="F154" s="102">
        <f>('LWA config'!O44-1)*16+'LWA config'!R44-1</f>
        <v>252</v>
      </c>
      <c r="G154" s="102">
        <f>('LWA config'!X44-1)*64+_xlfn.BITXOR('LWA config'!AB44,2)+32*'LWA config'!AA44</f>
        <v>152</v>
      </c>
    </row>
    <row r="155" spans="1:7">
      <c r="A155" s="103" t="str">
        <f>'LWA config'!B44</f>
        <v>LWA-040</v>
      </c>
      <c r="B155" s="111">
        <f>'LWA config'!D44</f>
        <v>37.240237669999999</v>
      </c>
      <c r="C155" s="111">
        <f>'LWA config'!E44</f>
        <v>-118.28113573</v>
      </c>
      <c r="D155" s="109">
        <f>'LWA config'!F44</f>
        <v>1182.67</v>
      </c>
      <c r="E155" s="107" t="s">
        <v>927</v>
      </c>
      <c r="F155" s="102">
        <f>('LWA config'!O44-1)*16+'LWA config'!T44-1</f>
        <v>253</v>
      </c>
      <c r="G155" s="102">
        <f>('LWA config'!X44-1)*64+_xlfn.BITXOR('LWA config'!AC44,2)+32*'LWA config'!AA44</f>
        <v>153</v>
      </c>
    </row>
    <row r="156" spans="1:7">
      <c r="A156" s="103" t="str">
        <f>'LWA config'!B42</f>
        <v>LWA-038</v>
      </c>
      <c r="B156" s="111">
        <f>'LWA config'!D42</f>
        <v>37.2402905</v>
      </c>
      <c r="C156" s="111">
        <f>'LWA config'!E42</f>
        <v>-118.28104146</v>
      </c>
      <c r="D156" s="109">
        <f>'LWA config'!F42</f>
        <v>1182.42</v>
      </c>
      <c r="E156" s="107" t="s">
        <v>926</v>
      </c>
      <c r="F156" s="102">
        <f>('LWA config'!O42-1)*16+'LWA config'!R42-1</f>
        <v>250</v>
      </c>
      <c r="G156" s="102">
        <f>('LWA config'!X42-1)*64+_xlfn.BITXOR('LWA config'!AB42,2)+32*'LWA config'!AA42</f>
        <v>154</v>
      </c>
    </row>
    <row r="157" spans="1:7">
      <c r="A157" s="103" t="str">
        <f>'LWA config'!B42</f>
        <v>LWA-038</v>
      </c>
      <c r="B157" s="111">
        <f>'LWA config'!D42</f>
        <v>37.2402905</v>
      </c>
      <c r="C157" s="111">
        <f>'LWA config'!E42</f>
        <v>-118.28104146</v>
      </c>
      <c r="D157" s="109">
        <f>'LWA config'!F42</f>
        <v>1182.42</v>
      </c>
      <c r="E157" s="107" t="s">
        <v>927</v>
      </c>
      <c r="F157" s="102">
        <f>('LWA config'!O42-1)*16+'LWA config'!T42-1</f>
        <v>251</v>
      </c>
      <c r="G157" s="102">
        <f>('LWA config'!X42-1)*64+_xlfn.BITXOR('LWA config'!AC42,2)+32*'LWA config'!AA42</f>
        <v>155</v>
      </c>
    </row>
    <row r="158" spans="1:7">
      <c r="A158" s="103" t="str">
        <f>'LWA config'!B46</f>
        <v>LWA-042</v>
      </c>
      <c r="B158" s="111">
        <f>'LWA config'!D46</f>
        <v>37.240126080000003</v>
      </c>
      <c r="C158" s="111">
        <f>'LWA config'!E46</f>
        <v>-118.28108224</v>
      </c>
      <c r="D158" s="109">
        <f>'LWA config'!F46</f>
        <v>1182.68</v>
      </c>
      <c r="E158" s="107" t="s">
        <v>926</v>
      </c>
      <c r="F158" s="102">
        <f>('LWA config'!O46-1)*16+'LWA config'!R46-1</f>
        <v>256</v>
      </c>
      <c r="G158" s="102">
        <f>('LWA config'!X46-1)*64+_xlfn.BITXOR('LWA config'!AB46,2)+32*'LWA config'!AA46</f>
        <v>156</v>
      </c>
    </row>
    <row r="159" spans="1:7">
      <c r="A159" s="103" t="str">
        <f>'LWA config'!B46</f>
        <v>LWA-042</v>
      </c>
      <c r="B159" s="111">
        <f>'LWA config'!D46</f>
        <v>37.240126080000003</v>
      </c>
      <c r="C159" s="111">
        <f>'LWA config'!E46</f>
        <v>-118.28108224</v>
      </c>
      <c r="D159" s="109">
        <f>'LWA config'!F46</f>
        <v>1182.68</v>
      </c>
      <c r="E159" s="107" t="s">
        <v>927</v>
      </c>
      <c r="F159" s="102">
        <f>('LWA config'!O46-1)*16+'LWA config'!T46-1</f>
        <v>257</v>
      </c>
      <c r="G159" s="102">
        <f>('LWA config'!X46-1)*64+_xlfn.BITXOR('LWA config'!AC46,2)+32*'LWA config'!AA46</f>
        <v>157</v>
      </c>
    </row>
    <row r="160" spans="1:7">
      <c r="A160" s="103" t="str">
        <f>'LWA config'!B45</f>
        <v>LWA-041</v>
      </c>
      <c r="B160" s="111">
        <f>'LWA config'!D45</f>
        <v>37.240145630000001</v>
      </c>
      <c r="C160" s="111">
        <f>'LWA config'!E45</f>
        <v>-118.28127732999999</v>
      </c>
      <c r="D160" s="109">
        <f>'LWA config'!F45</f>
        <v>1182.8800000000001</v>
      </c>
      <c r="E160" s="107" t="s">
        <v>926</v>
      </c>
      <c r="F160" s="102">
        <f>('LWA config'!O45-1)*16+'LWA config'!R45-1</f>
        <v>254</v>
      </c>
      <c r="G160" s="102">
        <f>('LWA config'!X45-1)*64+_xlfn.BITXOR('LWA config'!AB45,2)+32*'LWA config'!AA45</f>
        <v>158</v>
      </c>
    </row>
    <row r="161" spans="1:7">
      <c r="A161" s="103" t="str">
        <f>'LWA config'!B45</f>
        <v>LWA-041</v>
      </c>
      <c r="B161" s="111">
        <f>'LWA config'!D45</f>
        <v>37.240145630000001</v>
      </c>
      <c r="C161" s="111">
        <f>'LWA config'!E45</f>
        <v>-118.28127732999999</v>
      </c>
      <c r="D161" s="109">
        <f>'LWA config'!F45</f>
        <v>1182.8800000000001</v>
      </c>
      <c r="E161" s="107" t="s">
        <v>927</v>
      </c>
      <c r="F161" s="102">
        <f>('LWA config'!O45-1)*16+'LWA config'!T45-1</f>
        <v>255</v>
      </c>
      <c r="G161" s="102">
        <f>('LWA config'!X45-1)*64+_xlfn.BITXOR('LWA config'!AC45,2)+32*'LWA config'!AA45</f>
        <v>159</v>
      </c>
    </row>
    <row r="162" spans="1:7">
      <c r="A162" s="103" t="str">
        <f>'LWA config'!B48</f>
        <v>LWA-044</v>
      </c>
      <c r="B162" s="111">
        <f>'LWA config'!D48</f>
        <v>37.239964720000003</v>
      </c>
      <c r="C162" s="111">
        <f>'LWA config'!E48</f>
        <v>-118.28106615</v>
      </c>
      <c r="D162" s="109">
        <f>'LWA config'!F48</f>
        <v>1182.77</v>
      </c>
      <c r="E162" s="107" t="s">
        <v>926</v>
      </c>
      <c r="F162" s="102">
        <f>('LWA config'!O48-1)*16+'LWA config'!R48-1</f>
        <v>260</v>
      </c>
      <c r="G162" s="102">
        <f>('LWA config'!X48-1)*64+_xlfn.BITXOR('LWA config'!AB48,2)+32*'LWA config'!AA48</f>
        <v>160</v>
      </c>
    </row>
    <row r="163" spans="1:7">
      <c r="A163" s="103" t="str">
        <f>'LWA config'!B48</f>
        <v>LWA-044</v>
      </c>
      <c r="B163" s="111">
        <f>'LWA config'!D48</f>
        <v>37.239964720000003</v>
      </c>
      <c r="C163" s="111">
        <f>'LWA config'!E48</f>
        <v>-118.28106615</v>
      </c>
      <c r="D163" s="109">
        <f>'LWA config'!F48</f>
        <v>1182.77</v>
      </c>
      <c r="E163" s="107" t="s">
        <v>927</v>
      </c>
      <c r="F163" s="102">
        <f>('LWA config'!O48-1)*16+'LWA config'!T48-1</f>
        <v>261</v>
      </c>
      <c r="G163" s="102">
        <f>('LWA config'!X48-1)*64+_xlfn.BITXOR('LWA config'!AC48,2)+32*'LWA config'!AA48</f>
        <v>161</v>
      </c>
    </row>
    <row r="164" spans="1:7">
      <c r="A164" s="103" t="str">
        <f>'LWA config'!B47</f>
        <v>LWA-043</v>
      </c>
      <c r="B164" s="111">
        <f>'LWA config'!D47</f>
        <v>37.240008789999997</v>
      </c>
      <c r="C164" s="111">
        <f>'LWA config'!E47</f>
        <v>-118.28118544</v>
      </c>
      <c r="D164" s="109">
        <f>'LWA config'!F47</f>
        <v>1182.93</v>
      </c>
      <c r="E164" s="107" t="s">
        <v>926</v>
      </c>
      <c r="F164" s="102">
        <f>('LWA config'!O47-1)*16+'LWA config'!R47-1</f>
        <v>258</v>
      </c>
      <c r="G164" s="102">
        <f>('LWA config'!X47-1)*64+_xlfn.BITXOR('LWA config'!AB47,2)+32*'LWA config'!AA47</f>
        <v>162</v>
      </c>
    </row>
    <row r="165" spans="1:7">
      <c r="A165" s="103" t="str">
        <f>'LWA config'!B47</f>
        <v>LWA-043</v>
      </c>
      <c r="B165" s="111">
        <f>'LWA config'!D47</f>
        <v>37.240008789999997</v>
      </c>
      <c r="C165" s="111">
        <f>'LWA config'!E47</f>
        <v>-118.28118544</v>
      </c>
      <c r="D165" s="109">
        <f>'LWA config'!F47</f>
        <v>1182.93</v>
      </c>
      <c r="E165" s="107" t="s">
        <v>927</v>
      </c>
      <c r="F165" s="102">
        <f>('LWA config'!O47-1)*16+'LWA config'!T47-1</f>
        <v>259</v>
      </c>
      <c r="G165" s="102">
        <f>('LWA config'!X47-1)*64+_xlfn.BITXOR('LWA config'!AC47,2)+32*'LWA config'!AA47</f>
        <v>163</v>
      </c>
    </row>
    <row r="166" spans="1:7">
      <c r="A166" s="103" t="str">
        <f>'LWA config'!B50</f>
        <v>LWA-046</v>
      </c>
      <c r="B166" s="111">
        <f>'LWA config'!D50</f>
        <v>37.239894139999997</v>
      </c>
      <c r="C166" s="111">
        <f>'LWA config'!E50</f>
        <v>-118.28103459</v>
      </c>
      <c r="D166" s="109">
        <f>'LWA config'!F50</f>
        <v>1182.7</v>
      </c>
      <c r="E166" s="107" t="s">
        <v>926</v>
      </c>
      <c r="F166" s="102">
        <f>('LWA config'!O50-1)*16+'LWA config'!R50-1</f>
        <v>264</v>
      </c>
      <c r="G166" s="102">
        <f>('LWA config'!X50-1)*64+_xlfn.BITXOR('LWA config'!AB50,2)+32*'LWA config'!AA50</f>
        <v>164</v>
      </c>
    </row>
    <row r="167" spans="1:7">
      <c r="A167" s="103" t="str">
        <f>'LWA config'!B50</f>
        <v>LWA-046</v>
      </c>
      <c r="B167" s="111">
        <f>'LWA config'!D50</f>
        <v>37.239894139999997</v>
      </c>
      <c r="C167" s="111">
        <f>'LWA config'!E50</f>
        <v>-118.28103459</v>
      </c>
      <c r="D167" s="109">
        <f>'LWA config'!F50</f>
        <v>1182.7</v>
      </c>
      <c r="E167" s="107" t="s">
        <v>927</v>
      </c>
      <c r="F167" s="102">
        <f>('LWA config'!O50-1)*16+'LWA config'!T50-1</f>
        <v>265</v>
      </c>
      <c r="G167" s="102">
        <f>('LWA config'!X50-1)*64+_xlfn.BITXOR('LWA config'!AC50,2)+32*'LWA config'!AA50</f>
        <v>165</v>
      </c>
    </row>
    <row r="168" spans="1:7">
      <c r="A168" s="103" t="str">
        <f>'LWA config'!B49</f>
        <v>LWA-045</v>
      </c>
      <c r="B168" s="111">
        <f>'LWA config'!D49</f>
        <v>37.239919489999998</v>
      </c>
      <c r="C168" s="111">
        <f>'LWA config'!E49</f>
        <v>-118.2811983</v>
      </c>
      <c r="D168" s="109">
        <f>'LWA config'!F49</f>
        <v>1182.83</v>
      </c>
      <c r="E168" s="107" t="s">
        <v>926</v>
      </c>
      <c r="F168" s="102">
        <f>('LWA config'!O49-1)*16+'LWA config'!R49-1</f>
        <v>262</v>
      </c>
      <c r="G168" s="102">
        <f>('LWA config'!X49-1)*64+_xlfn.BITXOR('LWA config'!AB49,2)+32*'LWA config'!AA49</f>
        <v>166</v>
      </c>
    </row>
    <row r="169" spans="1:7">
      <c r="A169" s="103" t="str">
        <f>'LWA config'!B49</f>
        <v>LWA-045</v>
      </c>
      <c r="B169" s="111">
        <f>'LWA config'!D49</f>
        <v>37.239919489999998</v>
      </c>
      <c r="C169" s="111">
        <f>'LWA config'!E49</f>
        <v>-118.2811983</v>
      </c>
      <c r="D169" s="109">
        <f>'LWA config'!F49</f>
        <v>1182.83</v>
      </c>
      <c r="E169" s="107" t="s">
        <v>927</v>
      </c>
      <c r="F169" s="102">
        <f>('LWA config'!O49-1)*16+'LWA config'!T49-1</f>
        <v>263</v>
      </c>
      <c r="G169" s="102">
        <f>('LWA config'!X49-1)*64+_xlfn.BITXOR('LWA config'!AC49,2)+32*'LWA config'!AA49</f>
        <v>167</v>
      </c>
    </row>
    <row r="170" spans="1:7">
      <c r="A170" s="103" t="str">
        <f>'LWA config'!B75</f>
        <v>LWA-071</v>
      </c>
      <c r="B170" s="111">
        <f>'LWA config'!D75</f>
        <v>37.24008937</v>
      </c>
      <c r="C170" s="111">
        <f>'LWA config'!E75</f>
        <v>-118.28136843999999</v>
      </c>
      <c r="D170" s="109">
        <f>'LWA config'!F75</f>
        <v>1182.8900000000001</v>
      </c>
      <c r="E170" s="107" t="s">
        <v>926</v>
      </c>
      <c r="F170" s="102">
        <f>('LWA config'!O75-1)*16+'LWA config'!R75-1</f>
        <v>268</v>
      </c>
      <c r="G170" s="102">
        <f>('LWA config'!X75-1)*64+_xlfn.BITXOR('LWA config'!AB75,2)+32*'LWA config'!AA75</f>
        <v>168</v>
      </c>
    </row>
    <row r="171" spans="1:7">
      <c r="A171" s="103" t="str">
        <f>'LWA config'!B75</f>
        <v>LWA-071</v>
      </c>
      <c r="B171" s="111">
        <f>'LWA config'!D75</f>
        <v>37.24008937</v>
      </c>
      <c r="C171" s="111">
        <f>'LWA config'!E75</f>
        <v>-118.28136843999999</v>
      </c>
      <c r="D171" s="109">
        <f>'LWA config'!F75</f>
        <v>1182.8900000000001</v>
      </c>
      <c r="E171" s="107" t="s">
        <v>927</v>
      </c>
      <c r="F171" s="102">
        <f>('LWA config'!O75-1)*16+'LWA config'!T75-1</f>
        <v>269</v>
      </c>
      <c r="G171" s="102">
        <f>('LWA config'!X75-1)*64+_xlfn.BITXOR('LWA config'!AC75,2)+32*'LWA config'!AA75</f>
        <v>169</v>
      </c>
    </row>
    <row r="172" spans="1:7">
      <c r="A172" s="103" t="str">
        <f>'LWA config'!B51</f>
        <v>LWA-047</v>
      </c>
      <c r="B172" s="111">
        <f>'LWA config'!D51</f>
        <v>37.239843950000001</v>
      </c>
      <c r="C172" s="111">
        <f>'LWA config'!E51</f>
        <v>-118.28120409</v>
      </c>
      <c r="D172" s="109">
        <f>'LWA config'!F51</f>
        <v>1182.78</v>
      </c>
      <c r="E172" s="107" t="s">
        <v>926</v>
      </c>
      <c r="F172" s="102">
        <f>('LWA config'!O51-1)*16+'LWA config'!R51-1</f>
        <v>266</v>
      </c>
      <c r="G172" s="102">
        <f>('LWA config'!X51-1)*64+_xlfn.BITXOR('LWA config'!AB51,2)+32*'LWA config'!AA51</f>
        <v>170</v>
      </c>
    </row>
    <row r="173" spans="1:7">
      <c r="A173" s="103" t="str">
        <f>'LWA config'!B51</f>
        <v>LWA-047</v>
      </c>
      <c r="B173" s="111">
        <f>'LWA config'!D51</f>
        <v>37.239843950000001</v>
      </c>
      <c r="C173" s="111">
        <f>'LWA config'!E51</f>
        <v>-118.28120409</v>
      </c>
      <c r="D173" s="109">
        <f>'LWA config'!F51</f>
        <v>1182.78</v>
      </c>
      <c r="E173" s="107" t="s">
        <v>927</v>
      </c>
      <c r="F173" s="102">
        <f>('LWA config'!O51-1)*16+'LWA config'!T51-1</f>
        <v>267</v>
      </c>
      <c r="G173" s="102">
        <f>('LWA config'!X51-1)*64+_xlfn.BITXOR('LWA config'!AC51,2)+32*'LWA config'!AA51</f>
        <v>171</v>
      </c>
    </row>
    <row r="174" spans="1:7">
      <c r="A174" s="103" t="str">
        <f>'LWA config'!B78</f>
        <v>LWA-074</v>
      </c>
      <c r="B174" s="111">
        <f>'LWA config'!D78</f>
        <v>37.239957459999999</v>
      </c>
      <c r="C174" s="111">
        <f>'LWA config'!E78</f>
        <v>-118.28129208999999</v>
      </c>
      <c r="D174" s="109">
        <f>'LWA config'!F78</f>
        <v>1182.82</v>
      </c>
      <c r="E174" s="107" t="s">
        <v>926</v>
      </c>
      <c r="F174" s="102">
        <f>('LWA config'!O78-1)*16+'LWA config'!R78-1</f>
        <v>272</v>
      </c>
      <c r="G174" s="102">
        <f>('LWA config'!X78-1)*64+_xlfn.BITXOR('LWA config'!AB78,2)+32*'LWA config'!AA78</f>
        <v>172</v>
      </c>
    </row>
    <row r="175" spans="1:7">
      <c r="A175" s="103" t="str">
        <f>'LWA config'!B78</f>
        <v>LWA-074</v>
      </c>
      <c r="B175" s="111">
        <f>'LWA config'!D78</f>
        <v>37.239957459999999</v>
      </c>
      <c r="C175" s="111">
        <f>'LWA config'!E78</f>
        <v>-118.28129208999999</v>
      </c>
      <c r="D175" s="109">
        <f>'LWA config'!F78</f>
        <v>1182.82</v>
      </c>
      <c r="E175" s="107" t="s">
        <v>927</v>
      </c>
      <c r="F175" s="102">
        <f>('LWA config'!O78-1)*16+'LWA config'!T78-1</f>
        <v>273</v>
      </c>
      <c r="G175" s="102">
        <f>('LWA config'!X78-1)*64+_xlfn.BITXOR('LWA config'!AC78,2)+32*'LWA config'!AA78</f>
        <v>173</v>
      </c>
    </row>
    <row r="176" spans="1:7">
      <c r="A176" s="103" t="str">
        <f>'LWA config'!B77</f>
        <v>LWA-073</v>
      </c>
      <c r="B176" s="111">
        <f>'LWA config'!D77</f>
        <v>37.240041050000002</v>
      </c>
      <c r="C176" s="111">
        <f>'LWA config'!E77</f>
        <v>-118.28132217</v>
      </c>
      <c r="D176" s="109">
        <f>'LWA config'!F77</f>
        <v>1182.8399999999999</v>
      </c>
      <c r="E176" s="107" t="s">
        <v>926</v>
      </c>
      <c r="F176" s="102">
        <f>('LWA config'!O77-1)*16+'LWA config'!R77-1</f>
        <v>270</v>
      </c>
      <c r="G176" s="102">
        <f>('LWA config'!X77-1)*64+_xlfn.BITXOR('LWA config'!AB77,2)+32*'LWA config'!AA77</f>
        <v>174</v>
      </c>
    </row>
    <row r="177" spans="1:7">
      <c r="A177" s="103" t="str">
        <f>'LWA config'!B77</f>
        <v>LWA-073</v>
      </c>
      <c r="B177" s="111">
        <f>'LWA config'!D77</f>
        <v>37.240041050000002</v>
      </c>
      <c r="C177" s="111">
        <f>'LWA config'!E77</f>
        <v>-118.28132217</v>
      </c>
      <c r="D177" s="109">
        <f>'LWA config'!F77</f>
        <v>1182.8399999999999</v>
      </c>
      <c r="E177" s="107" t="s">
        <v>927</v>
      </c>
      <c r="F177" s="102">
        <f>('LWA config'!O77-1)*16+'LWA config'!T77-1</f>
        <v>271</v>
      </c>
      <c r="G177" s="102">
        <f>('LWA config'!X77-1)*64+_xlfn.BITXOR('LWA config'!AC77,2)+32*'LWA config'!AA77</f>
        <v>175</v>
      </c>
    </row>
    <row r="178" spans="1:7">
      <c r="A178" s="103" t="str">
        <f>'LWA config'!B81</f>
        <v>LWA-077</v>
      </c>
      <c r="B178" s="111">
        <f>'LWA config'!D81</f>
        <v>37.239860839999999</v>
      </c>
      <c r="C178" s="111">
        <f>'LWA config'!E81</f>
        <v>-118.28132434</v>
      </c>
      <c r="D178" s="109">
        <f>'LWA config'!F81</f>
        <v>1182.67</v>
      </c>
      <c r="E178" s="107" t="s">
        <v>926</v>
      </c>
      <c r="F178" s="102">
        <f>('LWA config'!O81-1)*16+'LWA config'!R81-1</f>
        <v>276</v>
      </c>
      <c r="G178" s="102">
        <f>('LWA config'!X81-1)*64+_xlfn.BITXOR('LWA config'!AB81,2)+32*'LWA config'!AA81</f>
        <v>176</v>
      </c>
    </row>
    <row r="179" spans="1:7">
      <c r="A179" s="103" t="str">
        <f>'LWA config'!B81</f>
        <v>LWA-077</v>
      </c>
      <c r="B179" s="111">
        <f>'LWA config'!D81</f>
        <v>37.239860839999999</v>
      </c>
      <c r="C179" s="111">
        <f>'LWA config'!E81</f>
        <v>-118.28132434</v>
      </c>
      <c r="D179" s="109">
        <f>'LWA config'!F81</f>
        <v>1182.67</v>
      </c>
      <c r="E179" s="107" t="s">
        <v>927</v>
      </c>
      <c r="F179" s="102">
        <f>('LWA config'!O81-1)*16+'LWA config'!T81-1</f>
        <v>277</v>
      </c>
      <c r="G179" s="102">
        <f>('LWA config'!X81-1)*64+_xlfn.BITXOR('LWA config'!AC81,2)+32*'LWA config'!AA81</f>
        <v>177</v>
      </c>
    </row>
    <row r="180" spans="1:7">
      <c r="A180" s="103" t="str">
        <f>'LWA config'!B79</f>
        <v>LWA-075</v>
      </c>
      <c r="B180" s="111">
        <f>'LWA config'!D79</f>
        <v>37.239940310000001</v>
      </c>
      <c r="C180" s="111">
        <f>'LWA config'!E79</f>
        <v>-118.28142573</v>
      </c>
      <c r="D180" s="109">
        <f>'LWA config'!F79</f>
        <v>1182.67</v>
      </c>
      <c r="E180" s="107" t="s">
        <v>926</v>
      </c>
      <c r="F180" s="102">
        <f>('LWA config'!O79-1)*16+'LWA config'!R79-1</f>
        <v>274</v>
      </c>
      <c r="G180" s="102">
        <f>('LWA config'!X79-1)*64+_xlfn.BITXOR('LWA config'!AB79,2)+32*'LWA config'!AA79</f>
        <v>178</v>
      </c>
    </row>
    <row r="181" spans="1:7">
      <c r="A181" s="103" t="str">
        <f>'LWA config'!B79</f>
        <v>LWA-075</v>
      </c>
      <c r="B181" s="111">
        <f>'LWA config'!D79</f>
        <v>37.239940310000001</v>
      </c>
      <c r="C181" s="111">
        <f>'LWA config'!E79</f>
        <v>-118.28142573</v>
      </c>
      <c r="D181" s="109">
        <f>'LWA config'!F79</f>
        <v>1182.67</v>
      </c>
      <c r="E181" s="107" t="s">
        <v>927</v>
      </c>
      <c r="F181" s="102">
        <f>('LWA config'!O79-1)*16+'LWA config'!T79-1</f>
        <v>275</v>
      </c>
      <c r="G181" s="102">
        <f>('LWA config'!X79-1)*64+_xlfn.BITXOR('LWA config'!AC79,2)+32*'LWA config'!AA79</f>
        <v>179</v>
      </c>
    </row>
    <row r="182" spans="1:7">
      <c r="A182" s="103" t="str">
        <f>'LWA config'!B279</f>
        <v>LWA-275</v>
      </c>
      <c r="B182" s="111">
        <f>'LWA config'!D279</f>
        <v>37.245588140000002</v>
      </c>
      <c r="C182" s="111">
        <f>'LWA config'!E279</f>
        <v>-118.27811730000001</v>
      </c>
      <c r="D182" s="109">
        <f>'LWA config'!F279</f>
        <v>1183.8599999999999</v>
      </c>
      <c r="E182" s="107" t="s">
        <v>926</v>
      </c>
      <c r="F182" s="102">
        <f>('LWA config'!O279-1)*16+'LWA config'!R279-1</f>
        <v>128</v>
      </c>
      <c r="G182" s="102">
        <f>('LWA config'!X279-1)*64+_xlfn.BITXOR('LWA config'!AB279,2)+32*'LWA config'!AA279</f>
        <v>180</v>
      </c>
    </row>
    <row r="183" spans="1:7">
      <c r="A183" s="103" t="str">
        <f>'LWA config'!B279</f>
        <v>LWA-275</v>
      </c>
      <c r="B183" s="111">
        <f>'LWA config'!D279</f>
        <v>37.245588140000002</v>
      </c>
      <c r="C183" s="111">
        <f>'LWA config'!E279</f>
        <v>-118.27811730000001</v>
      </c>
      <c r="D183" s="109">
        <f>'LWA config'!F279</f>
        <v>1183.8599999999999</v>
      </c>
      <c r="E183" s="107" t="s">
        <v>927</v>
      </c>
      <c r="F183" s="102">
        <f>('LWA config'!O279-1)*16+'LWA config'!T279-1</f>
        <v>129</v>
      </c>
      <c r="G183" s="102">
        <f>('LWA config'!X279-1)*64+_xlfn.BITXOR('LWA config'!AC279,2)+32*'LWA config'!AA279</f>
        <v>181</v>
      </c>
    </row>
    <row r="184" spans="1:7">
      <c r="A184" s="103" t="str">
        <f>'LWA config'!B278</f>
        <v>LWA-274</v>
      </c>
      <c r="B184" s="111">
        <f>'LWA config'!D278</f>
        <v>37.240678260000003</v>
      </c>
      <c r="C184" s="111">
        <f>'LWA config'!E278</f>
        <v>-118.28000645</v>
      </c>
      <c r="D184" s="109">
        <f>'LWA config'!F278</f>
        <v>1182.93</v>
      </c>
      <c r="E184" s="107" t="s">
        <v>926</v>
      </c>
      <c r="F184" s="102">
        <f>('LWA config'!O278-1)*16+'LWA config'!R278-1</f>
        <v>126</v>
      </c>
      <c r="G184" s="102">
        <f>('LWA config'!X278-1)*64+_xlfn.BITXOR('LWA config'!AB278,2)+32*'LWA config'!AA278</f>
        <v>182</v>
      </c>
    </row>
    <row r="185" spans="1:7">
      <c r="A185" s="103" t="str">
        <f>'LWA config'!B278</f>
        <v>LWA-274</v>
      </c>
      <c r="B185" s="111">
        <f>'LWA config'!D278</f>
        <v>37.240678260000003</v>
      </c>
      <c r="C185" s="111">
        <f>'LWA config'!E278</f>
        <v>-118.28000645</v>
      </c>
      <c r="D185" s="109">
        <f>'LWA config'!F278</f>
        <v>1182.93</v>
      </c>
      <c r="E185" s="107" t="s">
        <v>927</v>
      </c>
      <c r="F185" s="102">
        <f>('LWA config'!O278-1)*16+'LWA config'!T278-1</f>
        <v>127</v>
      </c>
      <c r="G185" s="102">
        <f>('LWA config'!X278-1)*64+_xlfn.BITXOR('LWA config'!AC278,2)+32*'LWA config'!AA278</f>
        <v>183</v>
      </c>
    </row>
    <row r="186" spans="1:7">
      <c r="A186" s="103" t="str">
        <f>'LWA config'!B306</f>
        <v>LWA-302</v>
      </c>
      <c r="B186" s="111">
        <f>'LWA config'!D306</f>
        <v>37.233932973199991</v>
      </c>
      <c r="C186" s="111">
        <f>'LWA config'!E306</f>
        <v>-118.28561575720001</v>
      </c>
      <c r="D186" s="109">
        <f>'LWA config'!F306</f>
        <v>1182</v>
      </c>
      <c r="E186" s="107" t="s">
        <v>926</v>
      </c>
      <c r="F186" s="102">
        <f>('LWA config'!O306-1)*16+'LWA config'!R306-1</f>
        <v>132</v>
      </c>
      <c r="G186" s="102">
        <f>('LWA config'!X306-1)*64+_xlfn.BITXOR('LWA config'!AB306,2)+32*'LWA config'!AA306</f>
        <v>184</v>
      </c>
    </row>
    <row r="187" spans="1:7">
      <c r="A187" s="103" t="str">
        <f>'LWA config'!B306</f>
        <v>LWA-302</v>
      </c>
      <c r="B187" s="111">
        <f>'LWA config'!D306</f>
        <v>37.233932973199991</v>
      </c>
      <c r="C187" s="111">
        <f>'LWA config'!E306</f>
        <v>-118.28561575720001</v>
      </c>
      <c r="D187" s="109">
        <f>'LWA config'!F306</f>
        <v>1182</v>
      </c>
      <c r="E187" s="107" t="s">
        <v>927</v>
      </c>
      <c r="F187" s="102">
        <f>('LWA config'!O306-1)*16+'LWA config'!T306-1</f>
        <v>133</v>
      </c>
      <c r="G187" s="102">
        <f>('LWA config'!X306-1)*64+_xlfn.BITXOR('LWA config'!AC306,2)+32*'LWA config'!AA306</f>
        <v>185</v>
      </c>
    </row>
    <row r="188" spans="1:7">
      <c r="A188" s="103" t="str">
        <f>'LWA config'!B290</f>
        <v>LWA-286</v>
      </c>
      <c r="B188" s="111">
        <f>'LWA config'!D290</f>
        <v>37.240253420000002</v>
      </c>
      <c r="C188" s="111">
        <f>'LWA config'!E290</f>
        <v>-118.29419387999999</v>
      </c>
      <c r="D188" s="109">
        <f>'LWA config'!F290</f>
        <v>1179.24</v>
      </c>
      <c r="E188" s="107" t="s">
        <v>926</v>
      </c>
      <c r="F188" s="102">
        <f>('LWA config'!O290-1)*16+'LWA config'!R290-1</f>
        <v>130</v>
      </c>
      <c r="G188" s="102">
        <f>('LWA config'!X290-1)*64+_xlfn.BITXOR('LWA config'!AB290,2)+32*'LWA config'!AA290</f>
        <v>186</v>
      </c>
    </row>
    <row r="189" spans="1:7">
      <c r="A189" s="103" t="str">
        <f>'LWA config'!B290</f>
        <v>LWA-286</v>
      </c>
      <c r="B189" s="111">
        <f>'LWA config'!D290</f>
        <v>37.240253420000002</v>
      </c>
      <c r="C189" s="111">
        <f>'LWA config'!E290</f>
        <v>-118.29419387999999</v>
      </c>
      <c r="D189" s="109">
        <f>'LWA config'!F290</f>
        <v>1179.24</v>
      </c>
      <c r="E189" s="107" t="s">
        <v>927</v>
      </c>
      <c r="F189" s="102">
        <f>('LWA config'!O290-1)*16+'LWA config'!T290-1</f>
        <v>131</v>
      </c>
      <c r="G189" s="102">
        <f>('LWA config'!X290-1)*64+_xlfn.BITXOR('LWA config'!AC290,2)+32*'LWA config'!AA290</f>
        <v>187</v>
      </c>
    </row>
    <row r="190" spans="1:7">
      <c r="A190" s="103" t="str">
        <f>'LWA config'!B367</f>
        <v>LWA-363</v>
      </c>
      <c r="B190" s="111">
        <f>'LWA config'!D367</f>
        <v>37.235264689199994</v>
      </c>
      <c r="C190" s="111">
        <f>'LWA config'!E367</f>
        <v>-118.2793996692</v>
      </c>
      <c r="D190" s="109">
        <f>'LWA config'!F367</f>
        <v>1181.3699999999999</v>
      </c>
      <c r="E190" s="107" t="s">
        <v>926</v>
      </c>
      <c r="F190" s="102">
        <f>('LWA config'!O367-1)*16+'LWA config'!R367-1</f>
        <v>136</v>
      </c>
      <c r="G190" s="102">
        <f>('LWA config'!X367-1)*64+_xlfn.BITXOR('LWA config'!AB367,2)+32*'LWA config'!AA367</f>
        <v>188</v>
      </c>
    </row>
    <row r="191" spans="1:7">
      <c r="A191" s="103" t="str">
        <f>'LWA config'!B367</f>
        <v>LWA-363</v>
      </c>
      <c r="B191" s="111">
        <f>'LWA config'!D367</f>
        <v>37.235264689199994</v>
      </c>
      <c r="C191" s="111">
        <f>'LWA config'!E367</f>
        <v>-118.2793996692</v>
      </c>
      <c r="D191" s="109">
        <f>'LWA config'!F367</f>
        <v>1181.3699999999999</v>
      </c>
      <c r="E191" s="107" t="s">
        <v>927</v>
      </c>
      <c r="F191" s="102">
        <f>('LWA config'!O367-1)*16+'LWA config'!T367-1</f>
        <v>137</v>
      </c>
      <c r="G191" s="102">
        <f>('LWA config'!X367-1)*64+_xlfn.BITXOR('LWA config'!AC367,2)+32*'LWA config'!AA367</f>
        <v>189</v>
      </c>
    </row>
    <row r="192" spans="1:7">
      <c r="A192" s="103" t="str">
        <f>'LWA config'!B327</f>
        <v>LWA-323</v>
      </c>
      <c r="B192" s="111">
        <f>'LWA config'!D327</f>
        <v>37.241611864199996</v>
      </c>
      <c r="C192" s="111">
        <f>'LWA config'!E327</f>
        <v>-118.27931606920001</v>
      </c>
      <c r="D192" s="109">
        <f>'LWA config'!F327</f>
        <v>1183.3399999999999</v>
      </c>
      <c r="E192" s="107" t="s">
        <v>926</v>
      </c>
      <c r="F192" s="102">
        <f>('LWA config'!O327-1)*16+'LWA config'!R327-1</f>
        <v>134</v>
      </c>
      <c r="G192" s="102">
        <f>('LWA config'!X327-1)*64+_xlfn.BITXOR('LWA config'!AB327,2)+32*'LWA config'!AA327</f>
        <v>190</v>
      </c>
    </row>
    <row r="193" spans="1:7">
      <c r="A193" s="103" t="str">
        <f>'LWA config'!B327</f>
        <v>LWA-323</v>
      </c>
      <c r="B193" s="111">
        <f>'LWA config'!D327</f>
        <v>37.241611864199996</v>
      </c>
      <c r="C193" s="111">
        <f>'LWA config'!E327</f>
        <v>-118.27931606920001</v>
      </c>
      <c r="D193" s="109">
        <f>'LWA config'!F327</f>
        <v>1183.3399999999999</v>
      </c>
      <c r="E193" s="107" t="s">
        <v>927</v>
      </c>
      <c r="F193" s="102">
        <f>('LWA config'!O327-1)*16+'LWA config'!T327-1</f>
        <v>135</v>
      </c>
      <c r="G193" s="102">
        <f>('LWA config'!X327-1)*64+_xlfn.BITXOR('LWA config'!AC327,2)+32*'LWA config'!AA327</f>
        <v>191</v>
      </c>
    </row>
    <row r="194" spans="1:7">
      <c r="A194" s="103" t="str">
        <f>'LWA config'!B17</f>
        <v>LWA-013</v>
      </c>
      <c r="B194" s="111">
        <f>'LWA config'!D17</f>
        <v>37.23983072</v>
      </c>
      <c r="C194" s="111">
        <f>'LWA config'!E17</f>
        <v>-118.28085119000001</v>
      </c>
      <c r="D194" s="109">
        <f>'LWA config'!F17</f>
        <v>1182.49</v>
      </c>
      <c r="E194" s="107" t="s">
        <v>926</v>
      </c>
      <c r="F194" s="102">
        <f>('LWA config'!O17-1)*16+'LWA config'!R17-1</f>
        <v>280</v>
      </c>
      <c r="G194" s="102">
        <f>('LWA config'!X17-1)*64+_xlfn.BITXOR('LWA config'!AB17,2)+32*'LWA config'!AA17</f>
        <v>192</v>
      </c>
    </row>
    <row r="195" spans="1:7">
      <c r="A195" s="103" t="str">
        <f>'LWA config'!B17</f>
        <v>LWA-013</v>
      </c>
      <c r="B195" s="111">
        <f>'LWA config'!D17</f>
        <v>37.23983072</v>
      </c>
      <c r="C195" s="111">
        <f>'LWA config'!E17</f>
        <v>-118.28085119000001</v>
      </c>
      <c r="D195" s="109">
        <f>'LWA config'!F17</f>
        <v>1182.49</v>
      </c>
      <c r="E195" s="107" t="s">
        <v>927</v>
      </c>
      <c r="F195" s="102">
        <f>('LWA config'!O17-1)*16+'LWA config'!T17-1</f>
        <v>281</v>
      </c>
      <c r="G195" s="102">
        <f>('LWA config'!X17-1)*64+_xlfn.BITXOR('LWA config'!AC17,2)+32*'LWA config'!AA17</f>
        <v>193</v>
      </c>
    </row>
    <row r="196" spans="1:7">
      <c r="A196" s="103" t="str">
        <f>'LWA config'!B20</f>
        <v>LWA-016</v>
      </c>
      <c r="B196" s="111">
        <f>'LWA config'!D20</f>
        <v>37.239778459999997</v>
      </c>
      <c r="C196" s="111">
        <f>'LWA config'!E20</f>
        <v>-118.28065927999999</v>
      </c>
      <c r="D196" s="109">
        <f>'LWA config'!F20</f>
        <v>1182.51</v>
      </c>
      <c r="E196" s="107" t="s">
        <v>926</v>
      </c>
      <c r="F196" s="102">
        <f>('LWA config'!O20-1)*16+'LWA config'!R20-1</f>
        <v>278</v>
      </c>
      <c r="G196" s="102">
        <f>('LWA config'!X20-1)*64+_xlfn.BITXOR('LWA config'!AB20,2)+32*'LWA config'!AA20</f>
        <v>194</v>
      </c>
    </row>
    <row r="197" spans="1:7">
      <c r="A197" s="103" t="str">
        <f>'LWA config'!B20</f>
        <v>LWA-016</v>
      </c>
      <c r="B197" s="111">
        <f>'LWA config'!D20</f>
        <v>37.239778459999997</v>
      </c>
      <c r="C197" s="111">
        <f>'LWA config'!E20</f>
        <v>-118.28065927999999</v>
      </c>
      <c r="D197" s="109">
        <f>'LWA config'!F20</f>
        <v>1182.51</v>
      </c>
      <c r="E197" s="107" t="s">
        <v>927</v>
      </c>
      <c r="F197" s="102">
        <f>('LWA config'!O20-1)*16+'LWA config'!T20-1</f>
        <v>279</v>
      </c>
      <c r="G197" s="102">
        <f>('LWA config'!X20-1)*64+_xlfn.BITXOR('LWA config'!AC20,2)+32*'LWA config'!AA20</f>
        <v>195</v>
      </c>
    </row>
    <row r="198" spans="1:7">
      <c r="A198" s="103" t="str">
        <f>'LWA config'!B19</f>
        <v>LWA-015</v>
      </c>
      <c r="B198" s="111">
        <f>'LWA config'!D19</f>
        <v>37.239782720000001</v>
      </c>
      <c r="C198" s="111">
        <f>'LWA config'!E19</f>
        <v>-118.28058556000001</v>
      </c>
      <c r="D198" s="109">
        <f>'LWA config'!F19</f>
        <v>1182.8</v>
      </c>
      <c r="E198" s="107" t="s">
        <v>926</v>
      </c>
      <c r="F198" s="102">
        <f>('LWA config'!O19-1)*16+'LWA config'!R19-1</f>
        <v>284</v>
      </c>
      <c r="G198" s="102">
        <f>('LWA config'!X19-1)*64+_xlfn.BITXOR('LWA config'!AB19,2)+32*'LWA config'!AA19</f>
        <v>196</v>
      </c>
    </row>
    <row r="199" spans="1:7">
      <c r="A199" s="103" t="str">
        <f>'LWA config'!B19</f>
        <v>LWA-015</v>
      </c>
      <c r="B199" s="111">
        <f>'LWA config'!D19</f>
        <v>37.239782720000001</v>
      </c>
      <c r="C199" s="111">
        <f>'LWA config'!E19</f>
        <v>-118.28058556000001</v>
      </c>
      <c r="D199" s="109">
        <f>'LWA config'!F19</f>
        <v>1182.8</v>
      </c>
      <c r="E199" s="107" t="s">
        <v>927</v>
      </c>
      <c r="F199" s="102">
        <f>('LWA config'!O19-1)*16+'LWA config'!T19-1</f>
        <v>285</v>
      </c>
      <c r="G199" s="102">
        <f>('LWA config'!X19-1)*64+_xlfn.BITXOR('LWA config'!AC19,2)+32*'LWA config'!AA19</f>
        <v>197</v>
      </c>
    </row>
    <row r="200" spans="1:7">
      <c r="A200" s="103" t="str">
        <f>'LWA config'!B18</f>
        <v>LWA-014</v>
      </c>
      <c r="B200" s="111">
        <f>'LWA config'!D18</f>
        <v>37.23982754</v>
      </c>
      <c r="C200" s="111">
        <f>'LWA config'!E18</f>
        <v>-118.28098498</v>
      </c>
      <c r="D200" s="109">
        <f>'LWA config'!F18</f>
        <v>1182.75</v>
      </c>
      <c r="E200" s="107" t="s">
        <v>926</v>
      </c>
      <c r="F200" s="102">
        <f>('LWA config'!O18-1)*16+'LWA config'!R18-1</f>
        <v>282</v>
      </c>
      <c r="G200" s="102">
        <f>('LWA config'!X18-1)*64+_xlfn.BITXOR('LWA config'!AB18,2)+32*'LWA config'!AA18</f>
        <v>198</v>
      </c>
    </row>
    <row r="201" spans="1:7">
      <c r="A201" s="103" t="str">
        <f>'LWA config'!B18</f>
        <v>LWA-014</v>
      </c>
      <c r="B201" s="111">
        <f>'LWA config'!D18</f>
        <v>37.23982754</v>
      </c>
      <c r="C201" s="111">
        <f>'LWA config'!E18</f>
        <v>-118.28098498</v>
      </c>
      <c r="D201" s="109">
        <f>'LWA config'!F18</f>
        <v>1182.75</v>
      </c>
      <c r="E201" s="107" t="s">
        <v>927</v>
      </c>
      <c r="F201" s="102">
        <f>('LWA config'!O18-1)*16+'LWA config'!T18-1</f>
        <v>283</v>
      </c>
      <c r="G201" s="102">
        <f>('LWA config'!X18-1)*64+_xlfn.BITXOR('LWA config'!AC18,2)+32*'LWA config'!AA18</f>
        <v>199</v>
      </c>
    </row>
    <row r="202" spans="1:7">
      <c r="A202" s="103" t="str">
        <f>'LWA config'!B22</f>
        <v>LWA-018</v>
      </c>
      <c r="B202" s="111">
        <f>'LWA config'!D22</f>
        <v>37.239712590000003</v>
      </c>
      <c r="C202" s="111">
        <f>'LWA config'!E22</f>
        <v>-118.28063016</v>
      </c>
      <c r="D202" s="109">
        <f>'LWA config'!F22</f>
        <v>1182.5899999999999</v>
      </c>
      <c r="E202" s="107" t="s">
        <v>926</v>
      </c>
      <c r="F202" s="102">
        <f>('LWA config'!O22-1)*16+'LWA config'!R22-1</f>
        <v>288</v>
      </c>
      <c r="G202" s="102">
        <f>('LWA config'!X22-1)*64+_xlfn.BITXOR('LWA config'!AB22,2)+32*'LWA config'!AA22</f>
        <v>200</v>
      </c>
    </row>
    <row r="203" spans="1:7">
      <c r="A203" s="103" t="str">
        <f>'LWA config'!B22</f>
        <v>LWA-018</v>
      </c>
      <c r="B203" s="111">
        <f>'LWA config'!D22</f>
        <v>37.239712590000003</v>
      </c>
      <c r="C203" s="111">
        <f>'LWA config'!E22</f>
        <v>-118.28063016</v>
      </c>
      <c r="D203" s="109">
        <f>'LWA config'!F22</f>
        <v>1182.5899999999999</v>
      </c>
      <c r="E203" s="107" t="s">
        <v>927</v>
      </c>
      <c r="F203" s="102">
        <f>('LWA config'!O22-1)*16+'LWA config'!T22-1</f>
        <v>289</v>
      </c>
      <c r="G203" s="102">
        <f>('LWA config'!X22-1)*64+_xlfn.BITXOR('LWA config'!AC22,2)+32*'LWA config'!AA22</f>
        <v>201</v>
      </c>
    </row>
    <row r="204" spans="1:7">
      <c r="A204" s="103" t="str">
        <f>'LWA config'!B21</f>
        <v>LWA-017</v>
      </c>
      <c r="B204" s="111">
        <f>'LWA config'!D21</f>
        <v>37.23972113</v>
      </c>
      <c r="C204" s="111">
        <f>'LWA config'!E21</f>
        <v>-118.28083383000001</v>
      </c>
      <c r="D204" s="109">
        <f>'LWA config'!F21</f>
        <v>1182.52</v>
      </c>
      <c r="E204" s="107" t="s">
        <v>926</v>
      </c>
      <c r="F204" s="102">
        <f>('LWA config'!O21-1)*16+'LWA config'!R21-1</f>
        <v>286</v>
      </c>
      <c r="G204" s="102">
        <f>('LWA config'!X21-1)*64+_xlfn.BITXOR('LWA config'!AB21,2)+32*'LWA config'!AA21</f>
        <v>202</v>
      </c>
    </row>
    <row r="205" spans="1:7">
      <c r="A205" s="103" t="str">
        <f>'LWA config'!B21</f>
        <v>LWA-017</v>
      </c>
      <c r="B205" s="111">
        <f>'LWA config'!D21</f>
        <v>37.23972113</v>
      </c>
      <c r="C205" s="111">
        <f>'LWA config'!E21</f>
        <v>-118.28083383000001</v>
      </c>
      <c r="D205" s="109">
        <f>'LWA config'!F21</f>
        <v>1182.52</v>
      </c>
      <c r="E205" s="107" t="s">
        <v>927</v>
      </c>
      <c r="F205" s="102">
        <f>('LWA config'!O21-1)*16+'LWA config'!T21-1</f>
        <v>287</v>
      </c>
      <c r="G205" s="102">
        <f>('LWA config'!X21-1)*64+_xlfn.BITXOR('LWA config'!AC21,2)+32*'LWA config'!AA21</f>
        <v>203</v>
      </c>
    </row>
    <row r="206" spans="1:7">
      <c r="A206" s="103" t="str">
        <f>'LWA config'!B24</f>
        <v>LWA-020</v>
      </c>
      <c r="B206" s="111">
        <f>'LWA config'!D24</f>
        <v>37.239629290000003</v>
      </c>
      <c r="C206" s="111">
        <f>'LWA config'!E24</f>
        <v>-118.28078691</v>
      </c>
      <c r="D206" s="109">
        <f>'LWA config'!F24</f>
        <v>1182.6400000000001</v>
      </c>
      <c r="E206" s="107" t="s">
        <v>926</v>
      </c>
      <c r="F206" s="102">
        <f>('LWA config'!O24-1)*16+'LWA config'!R24-1</f>
        <v>292</v>
      </c>
      <c r="G206" s="102">
        <f>('LWA config'!X24-1)*64+_xlfn.BITXOR('LWA config'!AB24,2)+32*'LWA config'!AA24</f>
        <v>204</v>
      </c>
    </row>
    <row r="207" spans="1:7">
      <c r="A207" s="103" t="str">
        <f>'LWA config'!B24</f>
        <v>LWA-020</v>
      </c>
      <c r="B207" s="111">
        <f>'LWA config'!D24</f>
        <v>37.239629290000003</v>
      </c>
      <c r="C207" s="111">
        <f>'LWA config'!E24</f>
        <v>-118.28078691</v>
      </c>
      <c r="D207" s="109">
        <f>'LWA config'!F24</f>
        <v>1182.6400000000001</v>
      </c>
      <c r="E207" s="107" t="s">
        <v>927</v>
      </c>
      <c r="F207" s="102">
        <f>('LWA config'!O24-1)*16+'LWA config'!T24-1</f>
        <v>293</v>
      </c>
      <c r="G207" s="102">
        <f>('LWA config'!X24-1)*64+_xlfn.BITXOR('LWA config'!AC24,2)+32*'LWA config'!AA24</f>
        <v>205</v>
      </c>
    </row>
    <row r="208" spans="1:7">
      <c r="A208" s="103" t="str">
        <f>'LWA config'!B23</f>
        <v>LWA-019</v>
      </c>
      <c r="B208" s="111">
        <f>'LWA config'!D23</f>
        <v>37.239646270000001</v>
      </c>
      <c r="C208" s="111">
        <f>'LWA config'!E23</f>
        <v>-118.28092851</v>
      </c>
      <c r="D208" s="109">
        <f>'LWA config'!F23</f>
        <v>1182.55</v>
      </c>
      <c r="E208" s="107" t="s">
        <v>926</v>
      </c>
      <c r="F208" s="102">
        <f>('LWA config'!O23-1)*16+'LWA config'!R23-1</f>
        <v>290</v>
      </c>
      <c r="G208" s="102">
        <f>('LWA config'!X23-1)*64+_xlfn.BITXOR('LWA config'!AB23,2)+32*'LWA config'!AA23</f>
        <v>206</v>
      </c>
    </row>
    <row r="209" spans="1:7">
      <c r="A209" s="103" t="str">
        <f>'LWA config'!B23</f>
        <v>LWA-019</v>
      </c>
      <c r="B209" s="111">
        <f>'LWA config'!D23</f>
        <v>37.239646270000001</v>
      </c>
      <c r="C209" s="111">
        <f>'LWA config'!E23</f>
        <v>-118.28092851</v>
      </c>
      <c r="D209" s="109">
        <f>'LWA config'!F23</f>
        <v>1182.55</v>
      </c>
      <c r="E209" s="107" t="s">
        <v>927</v>
      </c>
      <c r="F209" s="102">
        <f>('LWA config'!O23-1)*16+'LWA config'!T23-1</f>
        <v>291</v>
      </c>
      <c r="G209" s="102">
        <f>('LWA config'!X23-1)*64+_xlfn.BITXOR('LWA config'!AC23,2)+32*'LWA config'!AA23</f>
        <v>207</v>
      </c>
    </row>
    <row r="210" spans="1:7">
      <c r="A210" s="103" t="str">
        <f>'LWA config'!B26</f>
        <v>LWA-022</v>
      </c>
      <c r="B210" s="111">
        <f>'LWA config'!D26</f>
        <v>37.239571570000003</v>
      </c>
      <c r="C210" s="111">
        <f>'LWA config'!E26</f>
        <v>-118.2809067</v>
      </c>
      <c r="D210" s="109">
        <f>'LWA config'!F26</f>
        <v>1182.51</v>
      </c>
      <c r="E210" s="107" t="s">
        <v>926</v>
      </c>
      <c r="F210" s="102">
        <f>('LWA config'!O26-1)*16+'LWA config'!R26-1</f>
        <v>296</v>
      </c>
      <c r="G210" s="102">
        <f>('LWA config'!X26-1)*64+_xlfn.BITXOR('LWA config'!AB26,2)+32*'LWA config'!AA26</f>
        <v>208</v>
      </c>
    </row>
    <row r="211" spans="1:7">
      <c r="A211" s="103" t="str">
        <f>'LWA config'!B26</f>
        <v>LWA-022</v>
      </c>
      <c r="B211" s="111">
        <f>'LWA config'!D26</f>
        <v>37.239571570000003</v>
      </c>
      <c r="C211" s="111">
        <f>'LWA config'!E26</f>
        <v>-118.2809067</v>
      </c>
      <c r="D211" s="109">
        <f>'LWA config'!F26</f>
        <v>1182.51</v>
      </c>
      <c r="E211" s="107" t="s">
        <v>927</v>
      </c>
      <c r="F211" s="102">
        <f>('LWA config'!O26-1)*16+'LWA config'!T26-1</f>
        <v>297</v>
      </c>
      <c r="G211" s="102">
        <f>('LWA config'!X26-1)*64+_xlfn.BITXOR('LWA config'!AC26,2)+32*'LWA config'!AA26</f>
        <v>209</v>
      </c>
    </row>
    <row r="212" spans="1:7">
      <c r="A212" s="103" t="str">
        <f>'LWA config'!B25</f>
        <v>LWA-021</v>
      </c>
      <c r="B212" s="111">
        <f>'LWA config'!D25</f>
        <v>37.239593720000002</v>
      </c>
      <c r="C212" s="111">
        <f>'LWA config'!E25</f>
        <v>-118.28052287</v>
      </c>
      <c r="D212" s="109">
        <f>'LWA config'!F25</f>
        <v>1183.28</v>
      </c>
      <c r="E212" s="107" t="s">
        <v>926</v>
      </c>
      <c r="F212" s="102">
        <f>('LWA config'!O25-1)*16+'LWA config'!R25-1</f>
        <v>294</v>
      </c>
      <c r="G212" s="102">
        <f>('LWA config'!X25-1)*64+_xlfn.BITXOR('LWA config'!AB25,2)+32*'LWA config'!AA25</f>
        <v>210</v>
      </c>
    </row>
    <row r="213" spans="1:7">
      <c r="A213" s="103" t="str">
        <f>'LWA config'!B25</f>
        <v>LWA-021</v>
      </c>
      <c r="B213" s="111">
        <f>'LWA config'!D25</f>
        <v>37.239593720000002</v>
      </c>
      <c r="C213" s="111">
        <f>'LWA config'!E25</f>
        <v>-118.28052287</v>
      </c>
      <c r="D213" s="109">
        <f>'LWA config'!F25</f>
        <v>1183.28</v>
      </c>
      <c r="E213" s="107" t="s">
        <v>927</v>
      </c>
      <c r="F213" s="102">
        <f>('LWA config'!O25-1)*16+'LWA config'!T25-1</f>
        <v>295</v>
      </c>
      <c r="G213" s="102">
        <f>('LWA config'!X25-1)*64+_xlfn.BITXOR('LWA config'!AC25,2)+32*'LWA config'!AA25</f>
        <v>211</v>
      </c>
    </row>
    <row r="214" spans="1:7">
      <c r="A214" s="103" t="str">
        <f>'LWA config'!B28</f>
        <v>LWA-024</v>
      </c>
      <c r="B214" s="111">
        <f>'LWA config'!D28</f>
        <v>37.239520489999997</v>
      </c>
      <c r="C214" s="111">
        <f>'LWA config'!E28</f>
        <v>-118.28096304</v>
      </c>
      <c r="D214" s="109">
        <f>'LWA config'!F28</f>
        <v>1182.47</v>
      </c>
      <c r="E214" s="107" t="s">
        <v>926</v>
      </c>
      <c r="F214" s="102">
        <f>('LWA config'!O28-1)*16+'LWA config'!R28-1</f>
        <v>300</v>
      </c>
      <c r="G214" s="102">
        <f>('LWA config'!X28-1)*64+_xlfn.BITXOR('LWA config'!AB28,2)+32*'LWA config'!AA28</f>
        <v>212</v>
      </c>
    </row>
    <row r="215" spans="1:7">
      <c r="A215" s="103" t="str">
        <f>'LWA config'!B28</f>
        <v>LWA-024</v>
      </c>
      <c r="B215" s="111">
        <f>'LWA config'!D28</f>
        <v>37.239520489999997</v>
      </c>
      <c r="C215" s="111">
        <f>'LWA config'!E28</f>
        <v>-118.28096304</v>
      </c>
      <c r="D215" s="109">
        <f>'LWA config'!F28</f>
        <v>1182.47</v>
      </c>
      <c r="E215" s="107" t="s">
        <v>927</v>
      </c>
      <c r="F215" s="102">
        <f>('LWA config'!O28-1)*16+'LWA config'!T28-1</f>
        <v>301</v>
      </c>
      <c r="G215" s="102">
        <f>('LWA config'!X28-1)*64+_xlfn.BITXOR('LWA config'!AC28,2)+32*'LWA config'!AA28</f>
        <v>213</v>
      </c>
    </row>
    <row r="216" spans="1:7">
      <c r="A216" s="103" t="str">
        <f>'LWA config'!B27</f>
        <v>LWA-023</v>
      </c>
      <c r="B216" s="111">
        <f>'LWA config'!D27</f>
        <v>37.2395341</v>
      </c>
      <c r="C216" s="111">
        <f>'LWA config'!E27</f>
        <v>-118.28069682</v>
      </c>
      <c r="D216" s="109">
        <f>'LWA config'!F27</f>
        <v>1182.8399999999999</v>
      </c>
      <c r="E216" s="107" t="s">
        <v>926</v>
      </c>
      <c r="F216" s="102">
        <f>('LWA config'!O27-1)*16+'LWA config'!R27-1</f>
        <v>298</v>
      </c>
      <c r="G216" s="102">
        <f>('LWA config'!X27-1)*64+_xlfn.BITXOR('LWA config'!AB27,2)+32*'LWA config'!AA27</f>
        <v>214</v>
      </c>
    </row>
    <row r="217" spans="1:7">
      <c r="A217" s="103" t="str">
        <f>'LWA config'!B27</f>
        <v>LWA-023</v>
      </c>
      <c r="B217" s="111">
        <f>'LWA config'!D27</f>
        <v>37.2395341</v>
      </c>
      <c r="C217" s="111">
        <f>'LWA config'!E27</f>
        <v>-118.28069682</v>
      </c>
      <c r="D217" s="109">
        <f>'LWA config'!F27</f>
        <v>1182.8399999999999</v>
      </c>
      <c r="E217" s="107" t="s">
        <v>927</v>
      </c>
      <c r="F217" s="102">
        <f>('LWA config'!O27-1)*16+'LWA config'!T27-1</f>
        <v>299</v>
      </c>
      <c r="G217" s="102">
        <f>('LWA config'!X27-1)*64+_xlfn.BITXOR('LWA config'!AC27,2)+32*'LWA config'!AA27</f>
        <v>215</v>
      </c>
    </row>
    <row r="218" spans="1:7">
      <c r="A218" s="103" t="str">
        <f>'LWA config'!B30</f>
        <v>LWA-026</v>
      </c>
      <c r="B218" s="111">
        <f>'LWA config'!D30</f>
        <v>37.239461759999998</v>
      </c>
      <c r="C218" s="111">
        <f>'LWA config'!E30</f>
        <v>-118.28088169</v>
      </c>
      <c r="D218" s="109">
        <f>'LWA config'!F30</f>
        <v>1182.3900000000001</v>
      </c>
      <c r="E218" s="107" t="s">
        <v>926</v>
      </c>
      <c r="F218" s="102">
        <f>('LWA config'!O30-1)*16+'LWA config'!R30-1</f>
        <v>304</v>
      </c>
      <c r="G218" s="102">
        <f>('LWA config'!X30-1)*64+_xlfn.BITXOR('LWA config'!AB30,2)+32*'LWA config'!AA30</f>
        <v>216</v>
      </c>
    </row>
    <row r="219" spans="1:7">
      <c r="A219" s="103" t="str">
        <f>'LWA config'!B30</f>
        <v>LWA-026</v>
      </c>
      <c r="B219" s="111">
        <f>'LWA config'!D30</f>
        <v>37.239461759999998</v>
      </c>
      <c r="C219" s="111">
        <f>'LWA config'!E30</f>
        <v>-118.28088169</v>
      </c>
      <c r="D219" s="109">
        <f>'LWA config'!F30</f>
        <v>1182.3900000000001</v>
      </c>
      <c r="E219" s="107" t="s">
        <v>927</v>
      </c>
      <c r="F219" s="102">
        <f>('LWA config'!O30-1)*16+'LWA config'!T30-1</f>
        <v>305</v>
      </c>
      <c r="G219" s="102">
        <f>('LWA config'!X30-1)*64+_xlfn.BITXOR('LWA config'!AC30,2)+32*'LWA config'!AA30</f>
        <v>217</v>
      </c>
    </row>
    <row r="220" spans="1:7">
      <c r="A220" s="103" t="str">
        <f>'LWA config'!B29</f>
        <v>LWA-025</v>
      </c>
      <c r="B220" s="111">
        <f>'LWA config'!D29</f>
        <v>37.239489290000002</v>
      </c>
      <c r="C220" s="111">
        <f>'LWA config'!E29</f>
        <v>-118.28061981</v>
      </c>
      <c r="D220" s="109">
        <f>'LWA config'!F29</f>
        <v>1182.96</v>
      </c>
      <c r="E220" s="107" t="s">
        <v>926</v>
      </c>
      <c r="F220" s="102">
        <f>('LWA config'!O29-1)*16+'LWA config'!R29-1</f>
        <v>302</v>
      </c>
      <c r="G220" s="102">
        <f>('LWA config'!X29-1)*64+_xlfn.BITXOR('LWA config'!AB29,2)+32*'LWA config'!AA29</f>
        <v>218</v>
      </c>
    </row>
    <row r="221" spans="1:7">
      <c r="A221" s="103" t="str">
        <f>'LWA config'!B29</f>
        <v>LWA-025</v>
      </c>
      <c r="B221" s="111">
        <f>'LWA config'!D29</f>
        <v>37.239489290000002</v>
      </c>
      <c r="C221" s="111">
        <f>'LWA config'!E29</f>
        <v>-118.28061981</v>
      </c>
      <c r="D221" s="109">
        <f>'LWA config'!F29</f>
        <v>1182.96</v>
      </c>
      <c r="E221" s="107" t="s">
        <v>927</v>
      </c>
      <c r="F221" s="102">
        <f>('LWA config'!O29-1)*16+'LWA config'!T29-1</f>
        <v>303</v>
      </c>
      <c r="G221" s="102">
        <f>('LWA config'!X29-1)*64+_xlfn.BITXOR('LWA config'!AC29,2)+32*'LWA config'!AA29</f>
        <v>219</v>
      </c>
    </row>
    <row r="222" spans="1:7">
      <c r="A222" s="103" t="str">
        <f>'LWA config'!B33</f>
        <v>LWA-029</v>
      </c>
      <c r="B222" s="111">
        <f>'LWA config'!D33</f>
        <v>37.239332210000001</v>
      </c>
      <c r="C222" s="111">
        <f>'LWA config'!E33</f>
        <v>-118.28056574999999</v>
      </c>
      <c r="D222" s="109">
        <f>'LWA config'!F33</f>
        <v>1182.4100000000001</v>
      </c>
      <c r="E222" s="107" t="s">
        <v>926</v>
      </c>
      <c r="F222" s="102">
        <f>('LWA config'!O33-1)*16+'LWA config'!R33-1</f>
        <v>308</v>
      </c>
      <c r="G222" s="102">
        <f>('LWA config'!X33-1)*64+_xlfn.BITXOR('LWA config'!AB33,2)+32*'LWA config'!AA33</f>
        <v>220</v>
      </c>
    </row>
    <row r="223" spans="1:7">
      <c r="A223" s="103" t="str">
        <f>'LWA config'!B33</f>
        <v>LWA-029</v>
      </c>
      <c r="B223" s="111">
        <f>'LWA config'!D33</f>
        <v>37.239332210000001</v>
      </c>
      <c r="C223" s="111">
        <f>'LWA config'!E33</f>
        <v>-118.28056574999999</v>
      </c>
      <c r="D223" s="109">
        <f>'LWA config'!F33</f>
        <v>1182.4100000000001</v>
      </c>
      <c r="E223" s="107" t="s">
        <v>927</v>
      </c>
      <c r="F223" s="102">
        <f>('LWA config'!O33-1)*16+'LWA config'!T33-1</f>
        <v>309</v>
      </c>
      <c r="G223" s="102">
        <f>('LWA config'!X33-1)*64+_xlfn.BITXOR('LWA config'!AC33,2)+32*'LWA config'!AA33</f>
        <v>221</v>
      </c>
    </row>
    <row r="224" spans="1:7">
      <c r="A224" s="103" t="str">
        <f>'LWA config'!B31</f>
        <v>LWA-027</v>
      </c>
      <c r="B224" s="111">
        <f>'LWA config'!D31</f>
        <v>37.239461089999999</v>
      </c>
      <c r="C224" s="111">
        <f>'LWA config'!E31</f>
        <v>-118.28074660999999</v>
      </c>
      <c r="D224" s="109">
        <f>'LWA config'!F31</f>
        <v>1182.78</v>
      </c>
      <c r="E224" s="107" t="s">
        <v>926</v>
      </c>
      <c r="F224" s="102">
        <f>('LWA config'!O31-1)*16+'LWA config'!R31-1</f>
        <v>306</v>
      </c>
      <c r="G224" s="102">
        <f>('LWA config'!X31-1)*64+_xlfn.BITXOR('LWA config'!AB31,2)+32*'LWA config'!AA31</f>
        <v>222</v>
      </c>
    </row>
    <row r="225" spans="1:7">
      <c r="A225" s="103" t="str">
        <f>'LWA config'!B31</f>
        <v>LWA-027</v>
      </c>
      <c r="B225" s="111">
        <f>'LWA config'!D31</f>
        <v>37.239461089999999</v>
      </c>
      <c r="C225" s="111">
        <f>'LWA config'!E31</f>
        <v>-118.28074660999999</v>
      </c>
      <c r="D225" s="109">
        <f>'LWA config'!F31</f>
        <v>1182.78</v>
      </c>
      <c r="E225" s="107" t="s">
        <v>927</v>
      </c>
      <c r="F225" s="102">
        <f>('LWA config'!O31-1)*16+'LWA config'!T31-1</f>
        <v>307</v>
      </c>
      <c r="G225" s="102">
        <f>('LWA config'!X31-1)*64+_xlfn.BITXOR('LWA config'!AC31,2)+32*'LWA config'!AA31</f>
        <v>223</v>
      </c>
    </row>
    <row r="226" spans="1:7">
      <c r="A226" s="103" t="str">
        <f>'LWA config'!B53</f>
        <v>LWA-049</v>
      </c>
      <c r="B226" s="111">
        <f>'LWA config'!D53</f>
        <v>37.239730110000004</v>
      </c>
      <c r="C226" s="111">
        <f>'LWA config'!E53</f>
        <v>-118.28117472</v>
      </c>
      <c r="D226" s="109">
        <f>'LWA config'!F53</f>
        <v>1182.58</v>
      </c>
      <c r="E226" s="107" t="s">
        <v>926</v>
      </c>
      <c r="F226" s="102">
        <f>('LWA config'!O53-1)*16+'LWA config'!R53-1</f>
        <v>312</v>
      </c>
      <c r="G226" s="102">
        <f>('LWA config'!X53-1)*64+_xlfn.BITXOR('LWA config'!AB53,2)+32*'LWA config'!AA53</f>
        <v>224</v>
      </c>
    </row>
    <row r="227" spans="1:7">
      <c r="A227" s="103" t="str">
        <f>'LWA config'!B53</f>
        <v>LWA-049</v>
      </c>
      <c r="B227" s="111">
        <f>'LWA config'!D53</f>
        <v>37.239730110000004</v>
      </c>
      <c r="C227" s="111">
        <f>'LWA config'!E53</f>
        <v>-118.28117472</v>
      </c>
      <c r="D227" s="109">
        <f>'LWA config'!F53</f>
        <v>1182.58</v>
      </c>
      <c r="E227" s="107" t="s">
        <v>927</v>
      </c>
      <c r="F227" s="102">
        <f>('LWA config'!O53-1)*16+'LWA config'!T53-1</f>
        <v>313</v>
      </c>
      <c r="G227" s="102">
        <f>('LWA config'!X53-1)*64+_xlfn.BITXOR('LWA config'!AC53,2)+32*'LWA config'!AA53</f>
        <v>225</v>
      </c>
    </row>
    <row r="228" spans="1:7">
      <c r="A228" s="103" t="str">
        <f>'LWA config'!B52</f>
        <v>LWA-048</v>
      </c>
      <c r="B228" s="111">
        <f>'LWA config'!D52</f>
        <v>37.239760969999999</v>
      </c>
      <c r="C228" s="111">
        <f>'LWA config'!E52</f>
        <v>-118.28125213</v>
      </c>
      <c r="D228" s="109">
        <f>'LWA config'!F52</f>
        <v>1182.5999999999999</v>
      </c>
      <c r="E228" s="107" t="s">
        <v>926</v>
      </c>
      <c r="F228" s="102">
        <f>('LWA config'!O52-1)*16+'LWA config'!R52-1</f>
        <v>310</v>
      </c>
      <c r="G228" s="102">
        <f>('LWA config'!X52-1)*64+_xlfn.BITXOR('LWA config'!AB52,2)+32*'LWA config'!AA52</f>
        <v>226</v>
      </c>
    </row>
    <row r="229" spans="1:7">
      <c r="A229" s="103" t="str">
        <f>'LWA config'!B52</f>
        <v>LWA-048</v>
      </c>
      <c r="B229" s="111">
        <f>'LWA config'!D52</f>
        <v>37.239760969999999</v>
      </c>
      <c r="C229" s="111">
        <f>'LWA config'!E52</f>
        <v>-118.28125213</v>
      </c>
      <c r="D229" s="109">
        <f>'LWA config'!F52</f>
        <v>1182.5999999999999</v>
      </c>
      <c r="E229" s="107" t="s">
        <v>927</v>
      </c>
      <c r="F229" s="102">
        <f>('LWA config'!O52-1)*16+'LWA config'!T52-1</f>
        <v>311</v>
      </c>
      <c r="G229" s="102">
        <f>('LWA config'!X52-1)*64+_xlfn.BITXOR('LWA config'!AC52,2)+32*'LWA config'!AA52</f>
        <v>227</v>
      </c>
    </row>
    <row r="230" spans="1:7">
      <c r="A230" s="103" t="str">
        <f>'LWA config'!B55</f>
        <v>LWA-051</v>
      </c>
      <c r="B230" s="111">
        <f>'LWA config'!D55</f>
        <v>37.239681179999998</v>
      </c>
      <c r="C230" s="111">
        <f>'LWA config'!E55</f>
        <v>-118.28123929</v>
      </c>
      <c r="D230" s="109">
        <f>'LWA config'!F55</f>
        <v>1182.68</v>
      </c>
      <c r="E230" s="107" t="s">
        <v>926</v>
      </c>
      <c r="F230" s="102">
        <f>('LWA config'!O55-1)*16+'LWA config'!R55-1</f>
        <v>316</v>
      </c>
      <c r="G230" s="102">
        <f>('LWA config'!X55-1)*64+_xlfn.BITXOR('LWA config'!AB55,2)+32*'LWA config'!AA55</f>
        <v>228</v>
      </c>
    </row>
    <row r="231" spans="1:7">
      <c r="A231" s="103" t="str">
        <f>'LWA config'!B55</f>
        <v>LWA-051</v>
      </c>
      <c r="B231" s="111">
        <f>'LWA config'!D55</f>
        <v>37.239681179999998</v>
      </c>
      <c r="C231" s="111">
        <f>'LWA config'!E55</f>
        <v>-118.28123929</v>
      </c>
      <c r="D231" s="109">
        <f>'LWA config'!F55</f>
        <v>1182.68</v>
      </c>
      <c r="E231" s="107" t="s">
        <v>927</v>
      </c>
      <c r="F231" s="102">
        <f>('LWA config'!O55-1)*16+'LWA config'!T55-1</f>
        <v>317</v>
      </c>
      <c r="G231" s="102">
        <f>('LWA config'!X55-1)*64+_xlfn.BITXOR('LWA config'!AC55,2)+32*'LWA config'!AA55</f>
        <v>229</v>
      </c>
    </row>
    <row r="232" spans="1:7">
      <c r="A232" s="103" t="str">
        <f>'LWA config'!B54</f>
        <v>LWA-050</v>
      </c>
      <c r="B232" s="111">
        <f>'LWA config'!D54</f>
        <v>37.239709949999998</v>
      </c>
      <c r="C232" s="111">
        <f>'LWA config'!E54</f>
        <v>-118.28112354</v>
      </c>
      <c r="D232" s="109">
        <f>'LWA config'!F54</f>
        <v>1182.5999999999999</v>
      </c>
      <c r="E232" s="107" t="s">
        <v>926</v>
      </c>
      <c r="F232" s="102">
        <f>('LWA config'!O54-1)*16+'LWA config'!R54-1</f>
        <v>314</v>
      </c>
      <c r="G232" s="102">
        <f>('LWA config'!X54-1)*64+_xlfn.BITXOR('LWA config'!AB54,2)+32*'LWA config'!AA54</f>
        <v>230</v>
      </c>
    </row>
    <row r="233" spans="1:7">
      <c r="A233" s="103" t="str">
        <f>'LWA config'!B54</f>
        <v>LWA-050</v>
      </c>
      <c r="B233" s="111">
        <f>'LWA config'!D54</f>
        <v>37.239709949999998</v>
      </c>
      <c r="C233" s="111">
        <f>'LWA config'!E54</f>
        <v>-118.28112354</v>
      </c>
      <c r="D233" s="109">
        <f>'LWA config'!F54</f>
        <v>1182.5999999999999</v>
      </c>
      <c r="E233" s="107" t="s">
        <v>927</v>
      </c>
      <c r="F233" s="102">
        <f>('LWA config'!O54-1)*16+'LWA config'!T54-1</f>
        <v>315</v>
      </c>
      <c r="G233" s="102">
        <f>('LWA config'!X54-1)*64+_xlfn.BITXOR('LWA config'!AC54,2)+32*'LWA config'!AA54</f>
        <v>231</v>
      </c>
    </row>
    <row r="234" spans="1:7">
      <c r="A234" s="103" t="str">
        <f>'LWA config'!B57</f>
        <v>LWA-053</v>
      </c>
      <c r="B234" s="111">
        <f>'LWA config'!D57</f>
        <v>37.239611580000002</v>
      </c>
      <c r="C234" s="111">
        <f>'LWA config'!E57</f>
        <v>-118.28115603000001</v>
      </c>
      <c r="D234" s="109">
        <f>'LWA config'!F57</f>
        <v>1182.67</v>
      </c>
      <c r="E234" s="107" t="s">
        <v>926</v>
      </c>
      <c r="F234" s="102">
        <f>('LWA config'!O57-1)*16+'LWA config'!R57-1</f>
        <v>320</v>
      </c>
      <c r="G234" s="102">
        <f>('LWA config'!X57-1)*64+_xlfn.BITXOR('LWA config'!AB57,2)+32*'LWA config'!AA57</f>
        <v>232</v>
      </c>
    </row>
    <row r="235" spans="1:7">
      <c r="A235" s="103" t="str">
        <f>'LWA config'!B57</f>
        <v>LWA-053</v>
      </c>
      <c r="B235" s="111">
        <f>'LWA config'!D57</f>
        <v>37.239611580000002</v>
      </c>
      <c r="C235" s="111">
        <f>'LWA config'!E57</f>
        <v>-118.28115603000001</v>
      </c>
      <c r="D235" s="109">
        <f>'LWA config'!F57</f>
        <v>1182.67</v>
      </c>
      <c r="E235" s="107" t="s">
        <v>927</v>
      </c>
      <c r="F235" s="102">
        <f>('LWA config'!O57-1)*16+'LWA config'!T57-1</f>
        <v>321</v>
      </c>
      <c r="G235" s="102">
        <f>('LWA config'!X57-1)*64+_xlfn.BITXOR('LWA config'!AC57,2)+32*'LWA config'!AA57</f>
        <v>233</v>
      </c>
    </row>
    <row r="236" spans="1:7">
      <c r="A236" s="103" t="str">
        <f>'LWA config'!B56</f>
        <v>LWA-052</v>
      </c>
      <c r="B236" s="111">
        <f>'LWA config'!D56</f>
        <v>37.239670940000003</v>
      </c>
      <c r="C236" s="111">
        <f>'LWA config'!E56</f>
        <v>-118.28115457</v>
      </c>
      <c r="D236" s="109">
        <f>'LWA config'!F56</f>
        <v>1182.58</v>
      </c>
      <c r="E236" s="107" t="s">
        <v>926</v>
      </c>
      <c r="F236" s="102">
        <f>('LWA config'!O56-1)*16+'LWA config'!R56-1</f>
        <v>318</v>
      </c>
      <c r="G236" s="102">
        <f>('LWA config'!X56-1)*64+_xlfn.BITXOR('LWA config'!AB56,2)+32*'LWA config'!AA56</f>
        <v>234</v>
      </c>
    </row>
    <row r="237" spans="1:7">
      <c r="A237" s="103" t="str">
        <f>'LWA config'!B56</f>
        <v>LWA-052</v>
      </c>
      <c r="B237" s="111">
        <f>'LWA config'!D56</f>
        <v>37.239670940000003</v>
      </c>
      <c r="C237" s="111">
        <f>'LWA config'!E56</f>
        <v>-118.28115457</v>
      </c>
      <c r="D237" s="109">
        <f>'LWA config'!F56</f>
        <v>1182.58</v>
      </c>
      <c r="E237" s="107" t="s">
        <v>927</v>
      </c>
      <c r="F237" s="102">
        <f>('LWA config'!O56-1)*16+'LWA config'!T56-1</f>
        <v>319</v>
      </c>
      <c r="G237" s="102">
        <f>('LWA config'!X56-1)*64+_xlfn.BITXOR('LWA config'!AC56,2)+32*'LWA config'!AA56</f>
        <v>235</v>
      </c>
    </row>
    <row r="238" spans="1:7">
      <c r="A238" s="103" t="str">
        <f>'LWA config'!B58</f>
        <v>LWA-054</v>
      </c>
      <c r="B238" s="111">
        <f>'LWA config'!D58</f>
        <v>37.239538760000002</v>
      </c>
      <c r="C238" s="111">
        <f>'LWA config'!E58</f>
        <v>-118.28117315999999</v>
      </c>
      <c r="D238" s="109">
        <f>'LWA config'!F58</f>
        <v>1182.68</v>
      </c>
      <c r="E238" s="107" t="s">
        <v>926</v>
      </c>
      <c r="F238" s="102">
        <f>('LWA config'!O58-1)*16+'LWA config'!R58-1</f>
        <v>324</v>
      </c>
      <c r="G238" s="102">
        <f>('LWA config'!X58-1)*64+_xlfn.BITXOR('LWA config'!AB58,2)+32*'LWA config'!AA58</f>
        <v>236</v>
      </c>
    </row>
    <row r="239" spans="1:7">
      <c r="A239" s="103" t="str">
        <f>'LWA config'!B58</f>
        <v>LWA-054</v>
      </c>
      <c r="B239" s="111">
        <f>'LWA config'!D58</f>
        <v>37.239538760000002</v>
      </c>
      <c r="C239" s="111">
        <f>'LWA config'!E58</f>
        <v>-118.28117315999999</v>
      </c>
      <c r="D239" s="109">
        <f>'LWA config'!F58</f>
        <v>1182.68</v>
      </c>
      <c r="E239" s="107" t="s">
        <v>927</v>
      </c>
      <c r="F239" s="102">
        <f>('LWA config'!O58-1)*16+'LWA config'!T58-1</f>
        <v>325</v>
      </c>
      <c r="G239" s="102">
        <f>('LWA config'!X58-1)*64+_xlfn.BITXOR('LWA config'!AC58,2)+32*'LWA config'!AA58</f>
        <v>237</v>
      </c>
    </row>
    <row r="240" spans="1:7">
      <c r="A240" s="103" t="str">
        <f>'LWA config'!B84</f>
        <v>LWA-080</v>
      </c>
      <c r="B240" s="111">
        <f>'LWA config'!D84</f>
        <v>37.239729410000002</v>
      </c>
      <c r="C240" s="111">
        <f>'LWA config'!E84</f>
        <v>-118.28131152</v>
      </c>
      <c r="D240" s="109">
        <f>'LWA config'!F84</f>
        <v>1182.76</v>
      </c>
      <c r="E240" s="107" t="s">
        <v>926</v>
      </c>
      <c r="F240" s="102">
        <f>('LWA config'!O84-1)*16+'LWA config'!R84-1</f>
        <v>322</v>
      </c>
      <c r="G240" s="102">
        <f>('LWA config'!X84-1)*64+_xlfn.BITXOR('LWA config'!AB84,2)+32*'LWA config'!AA84</f>
        <v>238</v>
      </c>
    </row>
    <row r="241" spans="1:7">
      <c r="A241" s="103" t="str">
        <f>'LWA config'!B84</f>
        <v>LWA-080</v>
      </c>
      <c r="B241" s="111">
        <f>'LWA config'!D84</f>
        <v>37.239729410000002</v>
      </c>
      <c r="C241" s="111">
        <f>'LWA config'!E84</f>
        <v>-118.28131152</v>
      </c>
      <c r="D241" s="109">
        <f>'LWA config'!F84</f>
        <v>1182.76</v>
      </c>
      <c r="E241" s="107" t="s">
        <v>927</v>
      </c>
      <c r="F241" s="102">
        <f>('LWA config'!O84-1)*16+'LWA config'!T84-1</f>
        <v>323</v>
      </c>
      <c r="G241" s="102">
        <f>('LWA config'!X84-1)*64+_xlfn.BITXOR('LWA config'!AC84,2)+32*'LWA config'!AA84</f>
        <v>239</v>
      </c>
    </row>
    <row r="242" spans="1:7">
      <c r="A242" s="103" t="str">
        <f>'LWA config'!B88</f>
        <v>LWA-084</v>
      </c>
      <c r="B242" s="111">
        <f>'LWA config'!D88</f>
        <v>37.239574709999999</v>
      </c>
      <c r="C242" s="111">
        <f>'LWA config'!E88</f>
        <v>-118.28128126999999</v>
      </c>
      <c r="D242" s="109">
        <f>'LWA config'!F88</f>
        <v>1182.8499999999999</v>
      </c>
      <c r="E242" s="107" t="s">
        <v>926</v>
      </c>
      <c r="F242" s="102">
        <f>('LWA config'!O88-1)*16+'LWA config'!R88-1</f>
        <v>328</v>
      </c>
      <c r="G242" s="102">
        <f>('LWA config'!X88-1)*64+_xlfn.BITXOR('LWA config'!AB88,2)+32*'LWA config'!AA88</f>
        <v>240</v>
      </c>
    </row>
    <row r="243" spans="1:7">
      <c r="A243" s="103" t="str">
        <f>'LWA config'!B88</f>
        <v>LWA-084</v>
      </c>
      <c r="B243" s="111">
        <f>'LWA config'!D88</f>
        <v>37.239574709999999</v>
      </c>
      <c r="C243" s="111">
        <f>'LWA config'!E88</f>
        <v>-118.28128126999999</v>
      </c>
      <c r="D243" s="109">
        <f>'LWA config'!F88</f>
        <v>1182.8499999999999</v>
      </c>
      <c r="E243" s="107" t="s">
        <v>927</v>
      </c>
      <c r="F243" s="102">
        <f>('LWA config'!O88-1)*16+'LWA config'!T88-1</f>
        <v>329</v>
      </c>
      <c r="G243" s="102">
        <f>('LWA config'!X88-1)*64+_xlfn.BITXOR('LWA config'!AC88,2)+32*'LWA config'!AA88</f>
        <v>241</v>
      </c>
    </row>
    <row r="244" spans="1:7">
      <c r="A244" s="103" t="str">
        <f>'LWA config'!B59</f>
        <v>LWA-055</v>
      </c>
      <c r="B244" s="111">
        <f>'LWA config'!D59</f>
        <v>37.239467580000003</v>
      </c>
      <c r="C244" s="111">
        <f>'LWA config'!E59</f>
        <v>-118.28112517</v>
      </c>
      <c r="D244" s="109">
        <f>'LWA config'!F59</f>
        <v>1182.58</v>
      </c>
      <c r="E244" s="107" t="s">
        <v>926</v>
      </c>
      <c r="F244" s="102">
        <f>('LWA config'!O59-1)*16+'LWA config'!R59-1</f>
        <v>326</v>
      </c>
      <c r="G244" s="102">
        <f>('LWA config'!X59-1)*64+_xlfn.BITXOR('LWA config'!AB59,2)+32*'LWA config'!AA59</f>
        <v>242</v>
      </c>
    </row>
    <row r="245" spans="1:7">
      <c r="A245" s="103" t="str">
        <f>'LWA config'!B59</f>
        <v>LWA-055</v>
      </c>
      <c r="B245" s="111">
        <f>'LWA config'!D59</f>
        <v>37.239467580000003</v>
      </c>
      <c r="C245" s="111">
        <f>'LWA config'!E59</f>
        <v>-118.28112517</v>
      </c>
      <c r="D245" s="109">
        <f>'LWA config'!F59</f>
        <v>1182.58</v>
      </c>
      <c r="E245" s="107" t="s">
        <v>927</v>
      </c>
      <c r="F245" s="102">
        <f>('LWA config'!O59-1)*16+'LWA config'!T59-1</f>
        <v>327</v>
      </c>
      <c r="G245" s="102">
        <f>('LWA config'!X59-1)*64+_xlfn.BITXOR('LWA config'!AC59,2)+32*'LWA config'!AA59</f>
        <v>243</v>
      </c>
    </row>
    <row r="246" spans="1:7">
      <c r="A246" s="103" t="str">
        <f>'LWA config'!B328</f>
        <v>LWA-324</v>
      </c>
      <c r="B246" s="111">
        <f>'LWA config'!D328</f>
        <v>37.239947379199997</v>
      </c>
      <c r="C246" s="111">
        <f>'LWA config'!E328</f>
        <v>-118.2786074342</v>
      </c>
      <c r="D246" s="109">
        <f>'LWA config'!F328</f>
        <v>1182.97</v>
      </c>
      <c r="E246" s="107" t="s">
        <v>926</v>
      </c>
      <c r="F246" s="102">
        <f>('LWA config'!O328-1)*16+'LWA config'!R328-1</f>
        <v>140</v>
      </c>
      <c r="G246" s="102">
        <f>('LWA config'!X328-1)*64+_xlfn.BITXOR('LWA config'!AB328,2)+32*'LWA config'!AA328</f>
        <v>244</v>
      </c>
    </row>
    <row r="247" spans="1:7">
      <c r="A247" s="103" t="str">
        <f>'LWA config'!B328</f>
        <v>LWA-324</v>
      </c>
      <c r="B247" s="111">
        <f>'LWA config'!D328</f>
        <v>37.239947379199997</v>
      </c>
      <c r="C247" s="111">
        <f>'LWA config'!E328</f>
        <v>-118.2786074342</v>
      </c>
      <c r="D247" s="109">
        <f>'LWA config'!F328</f>
        <v>1182.97</v>
      </c>
      <c r="E247" s="107" t="s">
        <v>927</v>
      </c>
      <c r="F247" s="102">
        <f>('LWA config'!O328-1)*16+'LWA config'!T328-1</f>
        <v>141</v>
      </c>
      <c r="G247" s="102">
        <f>('LWA config'!X328-1)*64+_xlfn.BITXOR('LWA config'!AC328,2)+32*'LWA config'!AA328</f>
        <v>245</v>
      </c>
    </row>
    <row r="248" spans="1:7">
      <c r="A248" s="103" t="str">
        <f>'LWA config'!B266</f>
        <v>LWA-262</v>
      </c>
      <c r="B248" s="111">
        <f>'LWA config'!D266</f>
        <v>37.239054590000002</v>
      </c>
      <c r="C248" s="111">
        <f>'LWA config'!E266</f>
        <v>-118.27996168999999</v>
      </c>
      <c r="D248" s="109">
        <f>'LWA config'!F266</f>
        <v>1182.47</v>
      </c>
      <c r="E248" s="107" t="s">
        <v>926</v>
      </c>
      <c r="F248" s="102">
        <f>('LWA config'!O266-1)*16+'LWA config'!R266-1</f>
        <v>138</v>
      </c>
      <c r="G248" s="102">
        <f>('LWA config'!X266-1)*64+_xlfn.BITXOR('LWA config'!AB266,2)+32*'LWA config'!AA266</f>
        <v>246</v>
      </c>
    </row>
    <row r="249" spans="1:7">
      <c r="A249" s="103" t="str">
        <f>'LWA config'!B266</f>
        <v>LWA-262</v>
      </c>
      <c r="B249" s="111">
        <f>'LWA config'!D266</f>
        <v>37.239054590000002</v>
      </c>
      <c r="C249" s="111">
        <f>'LWA config'!E266</f>
        <v>-118.27996168999999</v>
      </c>
      <c r="D249" s="109">
        <f>'LWA config'!F266</f>
        <v>1182.47</v>
      </c>
      <c r="E249" s="107" t="s">
        <v>927</v>
      </c>
      <c r="F249" s="102">
        <f>('LWA config'!O266-1)*16+'LWA config'!T266-1</f>
        <v>139</v>
      </c>
      <c r="G249" s="102">
        <f>('LWA config'!X266-1)*64+_xlfn.BITXOR('LWA config'!AC266,2)+32*'LWA config'!AA266</f>
        <v>247</v>
      </c>
    </row>
    <row r="250" spans="1:7">
      <c r="A250" s="103" t="str">
        <f>'LWA config'!B352</f>
        <v>LWA-348</v>
      </c>
      <c r="B250" s="111">
        <f>'LWA config'!D352</f>
        <v>37.238919072199991</v>
      </c>
      <c r="C250" s="111">
        <f>'LWA config'!E352</f>
        <v>-118.2954386342</v>
      </c>
      <c r="D250" s="109">
        <f>'LWA config'!F352</f>
        <v>1178.31</v>
      </c>
      <c r="E250" s="107" t="s">
        <v>926</v>
      </c>
      <c r="F250" s="102">
        <f>('LWA config'!O352-1)*16+'LWA config'!R352-1</f>
        <v>144</v>
      </c>
      <c r="G250" s="102">
        <f>('LWA config'!X352-1)*64+_xlfn.BITXOR('LWA config'!AB352,2)+32*'LWA config'!AA352</f>
        <v>248</v>
      </c>
    </row>
    <row r="251" spans="1:7">
      <c r="A251" s="103" t="str">
        <f>'LWA config'!B352</f>
        <v>LWA-348</v>
      </c>
      <c r="B251" s="111">
        <f>'LWA config'!D352</f>
        <v>37.238919072199991</v>
      </c>
      <c r="C251" s="111">
        <f>'LWA config'!E352</f>
        <v>-118.2954386342</v>
      </c>
      <c r="D251" s="109">
        <f>'LWA config'!F352</f>
        <v>1178.31</v>
      </c>
      <c r="E251" s="107" t="s">
        <v>927</v>
      </c>
      <c r="F251" s="102">
        <f>('LWA config'!O352-1)*16+'LWA config'!T352-1</f>
        <v>145</v>
      </c>
      <c r="G251" s="102">
        <f>('LWA config'!X352-1)*64+_xlfn.BITXOR('LWA config'!AC352,2)+32*'LWA config'!AA352</f>
        <v>249</v>
      </c>
    </row>
    <row r="252" spans="1:7">
      <c r="A252" s="103" t="str">
        <f>'LWA config'!B335</f>
        <v>LWA-331</v>
      </c>
      <c r="B252" s="111">
        <f>'LWA config'!D335</f>
        <v>37.247980360199996</v>
      </c>
      <c r="C252" s="111">
        <f>'LWA config'!E335</f>
        <v>-118.28162522620001</v>
      </c>
      <c r="D252" s="109">
        <f>'LWA config'!F335</f>
        <v>1185.03</v>
      </c>
      <c r="E252" s="107" t="s">
        <v>926</v>
      </c>
      <c r="F252" s="102">
        <f>('LWA config'!O335-1)*16+'LWA config'!R335-1</f>
        <v>142</v>
      </c>
      <c r="G252" s="102">
        <f>('LWA config'!X335-1)*64+_xlfn.BITXOR('LWA config'!AB335,2)+32*'LWA config'!AA335</f>
        <v>250</v>
      </c>
    </row>
    <row r="253" spans="1:7">
      <c r="A253" s="103" t="str">
        <f>'LWA config'!B335</f>
        <v>LWA-331</v>
      </c>
      <c r="B253" s="111">
        <f>'LWA config'!D335</f>
        <v>37.247980360199996</v>
      </c>
      <c r="C253" s="111">
        <f>'LWA config'!E335</f>
        <v>-118.28162522620001</v>
      </c>
      <c r="D253" s="109">
        <f>'LWA config'!F335</f>
        <v>1185.03</v>
      </c>
      <c r="E253" s="107" t="s">
        <v>927</v>
      </c>
      <c r="F253" s="102">
        <f>('LWA config'!O335-1)*16+'LWA config'!T335-1</f>
        <v>143</v>
      </c>
      <c r="G253" s="102">
        <f>('LWA config'!X335-1)*64+_xlfn.BITXOR('LWA config'!AC335,2)+32*'LWA config'!AA335</f>
        <v>251</v>
      </c>
    </row>
    <row r="254" spans="1:7">
      <c r="A254" s="103" t="str">
        <f>'LWA config'!B369</f>
        <v>LWA-365</v>
      </c>
      <c r="B254" s="111">
        <f>'LWA config'!D369</f>
        <v>37.231461344199992</v>
      </c>
      <c r="C254" s="111">
        <f>'LWA config'!E369</f>
        <v>-118.28272346920001</v>
      </c>
      <c r="D254" s="109">
        <f>'LWA config'!F369</f>
        <v>0</v>
      </c>
      <c r="E254" s="107" t="s">
        <v>926</v>
      </c>
      <c r="F254" s="102">
        <f>('LWA config'!O369-1)*16+'LWA config'!R369-1</f>
        <v>148</v>
      </c>
      <c r="G254" s="102">
        <f>('LWA config'!X369-1)*64+_xlfn.BITXOR('LWA config'!AB369,2)+32*'LWA config'!AA369</f>
        <v>252</v>
      </c>
    </row>
    <row r="255" spans="1:7">
      <c r="A255" s="103" t="str">
        <f>'LWA config'!B369</f>
        <v>LWA-365</v>
      </c>
      <c r="B255" s="111">
        <f>'LWA config'!D369</f>
        <v>37.231461344199992</v>
      </c>
      <c r="C255" s="111">
        <f>'LWA config'!E369</f>
        <v>-118.28272346920001</v>
      </c>
      <c r="D255" s="109">
        <f>'LWA config'!F369</f>
        <v>0</v>
      </c>
      <c r="E255" s="107" t="s">
        <v>927</v>
      </c>
      <c r="F255" s="102">
        <f>('LWA config'!O369-1)*16+'LWA config'!T369-1</f>
        <v>149</v>
      </c>
      <c r="G255" s="102">
        <f>('LWA config'!X369-1)*64+_xlfn.BITXOR('LWA config'!AC369,2)+32*'LWA config'!AA369</f>
        <v>253</v>
      </c>
    </row>
    <row r="256" spans="1:7">
      <c r="A256" s="103" t="str">
        <f>'LWA config'!B368</f>
        <v>LWA-364</v>
      </c>
      <c r="B256" s="111">
        <f>'LWA config'!D368</f>
        <v>37.234643031199994</v>
      </c>
      <c r="C256" s="111">
        <f>'LWA config'!E368</f>
        <v>-118.28155069020001</v>
      </c>
      <c r="D256" s="109">
        <f>'LWA config'!F368</f>
        <v>1180.95</v>
      </c>
      <c r="E256" s="107" t="s">
        <v>926</v>
      </c>
      <c r="F256" s="102">
        <f>('LWA config'!O368-1)*16+'LWA config'!R368-1</f>
        <v>146</v>
      </c>
      <c r="G256" s="102">
        <f>('LWA config'!X368-1)*64+_xlfn.BITXOR('LWA config'!AB368,2)+32*'LWA config'!AA368</f>
        <v>254</v>
      </c>
    </row>
    <row r="257" spans="1:7">
      <c r="A257" s="103" t="str">
        <f>'LWA config'!B368</f>
        <v>LWA-364</v>
      </c>
      <c r="B257" s="111">
        <f>'LWA config'!D368</f>
        <v>37.234643031199994</v>
      </c>
      <c r="C257" s="111">
        <f>'LWA config'!E368</f>
        <v>-118.28155069020001</v>
      </c>
      <c r="D257" s="109">
        <f>'LWA config'!F368</f>
        <v>1180.95</v>
      </c>
      <c r="E257" s="107" t="s">
        <v>927</v>
      </c>
      <c r="F257" s="102">
        <f>('LWA config'!O368-1)*16+'LWA config'!T368-1</f>
        <v>147</v>
      </c>
      <c r="G257" s="102">
        <f>('LWA config'!X368-1)*64+_xlfn.BITXOR('LWA config'!AC368,2)+32*'LWA config'!AA368</f>
        <v>255</v>
      </c>
    </row>
    <row r="258" spans="1:7">
      <c r="A258" s="103" t="str">
        <f>'LWA config'!B34</f>
        <v>LWA-030</v>
      </c>
      <c r="B258" s="111">
        <f>'LWA config'!D34</f>
        <v>37.239307349999997</v>
      </c>
      <c r="C258" s="111">
        <f>'LWA config'!E34</f>
        <v>-118.28075585000001</v>
      </c>
      <c r="D258" s="109">
        <f>'LWA config'!F34</f>
        <v>1182.3399999999999</v>
      </c>
      <c r="E258" s="107" t="s">
        <v>926</v>
      </c>
      <c r="F258" s="102">
        <f>('LWA config'!O34-1)*16+'LWA config'!R34-1</f>
        <v>332</v>
      </c>
      <c r="G258" s="102">
        <f>('LWA config'!X34-1)*64+_xlfn.BITXOR('LWA config'!AB34,2)+32*'LWA config'!AA34</f>
        <v>256</v>
      </c>
    </row>
    <row r="259" spans="1:7">
      <c r="A259" s="103" t="str">
        <f>'LWA config'!B34</f>
        <v>LWA-030</v>
      </c>
      <c r="B259" s="111">
        <f>'LWA config'!D34</f>
        <v>37.239307349999997</v>
      </c>
      <c r="C259" s="111">
        <f>'LWA config'!E34</f>
        <v>-118.28075585000001</v>
      </c>
      <c r="D259" s="109">
        <f>'LWA config'!F34</f>
        <v>1182.3399999999999</v>
      </c>
      <c r="E259" s="107" t="s">
        <v>927</v>
      </c>
      <c r="F259" s="102">
        <f>('LWA config'!O34-1)*16+'LWA config'!T34-1</f>
        <v>333</v>
      </c>
      <c r="G259" s="102">
        <f>('LWA config'!X34-1)*64+_xlfn.BITXOR('LWA config'!AC34,2)+32*'LWA config'!AA34</f>
        <v>257</v>
      </c>
    </row>
    <row r="260" spans="1:7">
      <c r="A260" s="103" t="str">
        <f>'LWA config'!B32</f>
        <v>LWA-028</v>
      </c>
      <c r="B260" s="111">
        <f>'LWA config'!D32</f>
        <v>37.23938287</v>
      </c>
      <c r="C260" s="111">
        <f>'LWA config'!E32</f>
        <v>-118.28094695999999</v>
      </c>
      <c r="D260" s="109">
        <f>'LWA config'!F32</f>
        <v>1182.43</v>
      </c>
      <c r="E260" s="107" t="s">
        <v>926</v>
      </c>
      <c r="F260" s="102">
        <f>('LWA config'!O32-1)*16+'LWA config'!R32-1</f>
        <v>330</v>
      </c>
      <c r="G260" s="102">
        <f>('LWA config'!X32-1)*64+_xlfn.BITXOR('LWA config'!AB32,2)+32*'LWA config'!AA32</f>
        <v>258</v>
      </c>
    </row>
    <row r="261" spans="1:7">
      <c r="A261" s="103" t="str">
        <f>'LWA config'!B32</f>
        <v>LWA-028</v>
      </c>
      <c r="B261" s="111">
        <f>'LWA config'!D32</f>
        <v>37.23938287</v>
      </c>
      <c r="C261" s="111">
        <f>'LWA config'!E32</f>
        <v>-118.28094695999999</v>
      </c>
      <c r="D261" s="109">
        <f>'LWA config'!F32</f>
        <v>1182.43</v>
      </c>
      <c r="E261" s="107" t="s">
        <v>927</v>
      </c>
      <c r="F261" s="102">
        <f>('LWA config'!O32-1)*16+'LWA config'!T32-1</f>
        <v>331</v>
      </c>
      <c r="G261" s="102">
        <f>('LWA config'!X32-1)*64+_xlfn.BITXOR('LWA config'!AC32,2)+32*'LWA config'!AA32</f>
        <v>259</v>
      </c>
    </row>
    <row r="262" spans="1:7">
      <c r="A262" s="103" t="str">
        <f>'LWA config'!B36</f>
        <v>LWA-032</v>
      </c>
      <c r="B262" s="111">
        <f>'LWA config'!D36</f>
        <v>37.239154200000002</v>
      </c>
      <c r="C262" s="111">
        <f>'LWA config'!E36</f>
        <v>-118.28090965</v>
      </c>
      <c r="D262" s="109">
        <f>'LWA config'!F36</f>
        <v>1182.81</v>
      </c>
      <c r="E262" s="107" t="s">
        <v>926</v>
      </c>
      <c r="F262" s="102">
        <f>('LWA config'!O36-1)*16+'LWA config'!R36-1</f>
        <v>336</v>
      </c>
      <c r="G262" s="102">
        <f>('LWA config'!X36-1)*64+_xlfn.BITXOR('LWA config'!AB36,2)+32*'LWA config'!AA36</f>
        <v>260</v>
      </c>
    </row>
    <row r="263" spans="1:7">
      <c r="A263" s="103" t="str">
        <f>'LWA config'!B36</f>
        <v>LWA-032</v>
      </c>
      <c r="B263" s="111">
        <f>'LWA config'!D36</f>
        <v>37.239154200000002</v>
      </c>
      <c r="C263" s="111">
        <f>'LWA config'!E36</f>
        <v>-118.28090965</v>
      </c>
      <c r="D263" s="109">
        <f>'LWA config'!F36</f>
        <v>1182.81</v>
      </c>
      <c r="E263" s="107" t="s">
        <v>927</v>
      </c>
      <c r="F263" s="102">
        <f>('LWA config'!O36-1)*16+'LWA config'!T36-1</f>
        <v>337</v>
      </c>
      <c r="G263" s="102">
        <f>('LWA config'!X36-1)*64+_xlfn.BITXOR('LWA config'!AC36,2)+32*'LWA config'!AA36</f>
        <v>261</v>
      </c>
    </row>
    <row r="264" spans="1:7">
      <c r="A264" s="103" t="str">
        <f>'LWA config'!B35</f>
        <v>LWA-031</v>
      </c>
      <c r="B264" s="111">
        <f>'LWA config'!D35</f>
        <v>37.239281519999999</v>
      </c>
      <c r="C264" s="111">
        <f>'LWA config'!E35</f>
        <v>-118.28093814</v>
      </c>
      <c r="D264" s="109">
        <f>'LWA config'!F35</f>
        <v>1182.45</v>
      </c>
      <c r="E264" s="107" t="s">
        <v>926</v>
      </c>
      <c r="F264" s="102">
        <f>('LWA config'!O35-1)*16+'LWA config'!R35-1</f>
        <v>334</v>
      </c>
      <c r="G264" s="102">
        <f>('LWA config'!X35-1)*64+_xlfn.BITXOR('LWA config'!AB35,2)+32*'LWA config'!AA35</f>
        <v>262</v>
      </c>
    </row>
    <row r="265" spans="1:7">
      <c r="A265" s="103" t="str">
        <f>'LWA config'!B35</f>
        <v>LWA-031</v>
      </c>
      <c r="B265" s="111">
        <f>'LWA config'!D35</f>
        <v>37.239281519999999</v>
      </c>
      <c r="C265" s="111">
        <f>'LWA config'!E35</f>
        <v>-118.28093814</v>
      </c>
      <c r="D265" s="109">
        <f>'LWA config'!F35</f>
        <v>1182.45</v>
      </c>
      <c r="E265" s="107" t="s">
        <v>927</v>
      </c>
      <c r="F265" s="102">
        <f>('LWA config'!O35-1)*16+'LWA config'!T35-1</f>
        <v>335</v>
      </c>
      <c r="G265" s="102">
        <f>('LWA config'!X35-1)*64+_xlfn.BITXOR('LWA config'!AC35,2)+32*'LWA config'!AA35</f>
        <v>263</v>
      </c>
    </row>
    <row r="266" spans="1:7">
      <c r="A266" s="103" t="str">
        <f>'LWA config'!B67</f>
        <v>LWA-063</v>
      </c>
      <c r="B266" s="111">
        <f>'LWA config'!D67</f>
        <v>37.23897771</v>
      </c>
      <c r="C266" s="111">
        <f>'LWA config'!E67</f>
        <v>-118.2811979</v>
      </c>
      <c r="D266" s="109">
        <f>'LWA config'!F67</f>
        <v>1182.5899999999999</v>
      </c>
      <c r="E266" s="107" t="s">
        <v>926</v>
      </c>
      <c r="F266" s="102">
        <f>('LWA config'!O67-1)*16+'LWA config'!R67-1</f>
        <v>340</v>
      </c>
      <c r="G266" s="102">
        <f>('LWA config'!X67-1)*64+_xlfn.BITXOR('LWA config'!AB67,2)+32*'LWA config'!AA67</f>
        <v>264</v>
      </c>
    </row>
    <row r="267" spans="1:7">
      <c r="A267" s="103" t="str">
        <f>'LWA config'!B67</f>
        <v>LWA-063</v>
      </c>
      <c r="B267" s="111">
        <f>'LWA config'!D67</f>
        <v>37.23897771</v>
      </c>
      <c r="C267" s="111">
        <f>'LWA config'!E67</f>
        <v>-118.2811979</v>
      </c>
      <c r="D267" s="109">
        <f>'LWA config'!F67</f>
        <v>1182.5899999999999</v>
      </c>
      <c r="E267" s="107" t="s">
        <v>927</v>
      </c>
      <c r="F267" s="102">
        <f>('LWA config'!O67-1)*16+'LWA config'!T67-1</f>
        <v>341</v>
      </c>
      <c r="G267" s="102">
        <f>('LWA config'!X67-1)*64+_xlfn.BITXOR('LWA config'!AC67,2)+32*'LWA config'!AA67</f>
        <v>265</v>
      </c>
    </row>
    <row r="268" spans="1:7">
      <c r="A268" s="103" t="str">
        <f>'LWA config'!B64</f>
        <v>LWA-060</v>
      </c>
      <c r="B268" s="111">
        <f>'LWA config'!D64</f>
        <v>37.23922219</v>
      </c>
      <c r="C268" s="111">
        <f>'LWA config'!E64</f>
        <v>-118.2810893</v>
      </c>
      <c r="D268" s="109">
        <f>'LWA config'!F64</f>
        <v>1182.42</v>
      </c>
      <c r="E268" s="107" t="s">
        <v>926</v>
      </c>
      <c r="F268" s="102">
        <f>('LWA config'!O64-1)*16+'LWA config'!R64-1</f>
        <v>338</v>
      </c>
      <c r="G268" s="102">
        <f>('LWA config'!X64-1)*64+_xlfn.BITXOR('LWA config'!AB64,2)+32*'LWA config'!AA64</f>
        <v>266</v>
      </c>
    </row>
    <row r="269" spans="1:7">
      <c r="A269" s="103" t="str">
        <f>'LWA config'!B64</f>
        <v>LWA-060</v>
      </c>
      <c r="B269" s="111">
        <f>'LWA config'!D64</f>
        <v>37.23922219</v>
      </c>
      <c r="C269" s="111">
        <f>'LWA config'!E64</f>
        <v>-118.2810893</v>
      </c>
      <c r="D269" s="109">
        <f>'LWA config'!F64</f>
        <v>1182.42</v>
      </c>
      <c r="E269" s="107" t="s">
        <v>927</v>
      </c>
      <c r="F269" s="102">
        <f>('LWA config'!O64-1)*16+'LWA config'!T64-1</f>
        <v>339</v>
      </c>
      <c r="G269" s="102">
        <f>('LWA config'!X64-1)*64+_xlfn.BITXOR('LWA config'!AC64,2)+32*'LWA config'!AA64</f>
        <v>267</v>
      </c>
    </row>
    <row r="270" spans="1:7">
      <c r="A270" s="103" t="str">
        <f>'LWA config'!B61</f>
        <v>LWA-057</v>
      </c>
      <c r="B270" s="111">
        <f>'LWA config'!D61</f>
        <v>37.239389379999999</v>
      </c>
      <c r="C270" s="111">
        <f>'LWA config'!E61</f>
        <v>-118.28117451999999</v>
      </c>
      <c r="D270" s="109">
        <f>'LWA config'!F61</f>
        <v>1182.3499999999999</v>
      </c>
      <c r="E270" s="107" t="s">
        <v>926</v>
      </c>
      <c r="F270" s="102">
        <f>('LWA config'!O61-1)*16+'LWA config'!R61-1</f>
        <v>344</v>
      </c>
      <c r="G270" s="102">
        <f>('LWA config'!X61-1)*64+_xlfn.BITXOR('LWA config'!AB61,2)+32*'LWA config'!AA61</f>
        <v>268</v>
      </c>
    </row>
    <row r="271" spans="1:7">
      <c r="A271" s="103" t="str">
        <f>'LWA config'!B61</f>
        <v>LWA-057</v>
      </c>
      <c r="B271" s="111">
        <f>'LWA config'!D61</f>
        <v>37.239389379999999</v>
      </c>
      <c r="C271" s="111">
        <f>'LWA config'!E61</f>
        <v>-118.28117451999999</v>
      </c>
      <c r="D271" s="109">
        <f>'LWA config'!F61</f>
        <v>1182.3499999999999</v>
      </c>
      <c r="E271" s="107" t="s">
        <v>927</v>
      </c>
      <c r="F271" s="102">
        <f>('LWA config'!O61-1)*16+'LWA config'!T61-1</f>
        <v>345</v>
      </c>
      <c r="G271" s="102">
        <f>('LWA config'!X61-1)*64+_xlfn.BITXOR('LWA config'!AC61,2)+32*'LWA config'!AA61</f>
        <v>269</v>
      </c>
    </row>
    <row r="272" spans="1:7">
      <c r="A272" s="103" t="str">
        <f>'LWA config'!B60</f>
        <v>LWA-056</v>
      </c>
      <c r="B272" s="111">
        <f>'LWA config'!D60</f>
        <v>37.239465410000001</v>
      </c>
      <c r="C272" s="111">
        <f>'LWA config'!E60</f>
        <v>-118.28123486</v>
      </c>
      <c r="D272" s="109">
        <f>'LWA config'!F60</f>
        <v>1182.5</v>
      </c>
      <c r="E272" s="107" t="s">
        <v>926</v>
      </c>
      <c r="F272" s="102">
        <f>('LWA config'!O60-1)*16+'LWA config'!R60-1</f>
        <v>342</v>
      </c>
      <c r="G272" s="102">
        <f>('LWA config'!X60-1)*64+_xlfn.BITXOR('LWA config'!AB60,2)+32*'LWA config'!AA60</f>
        <v>270</v>
      </c>
    </row>
    <row r="273" spans="1:7">
      <c r="A273" s="103" t="str">
        <f>'LWA config'!B60</f>
        <v>LWA-056</v>
      </c>
      <c r="B273" s="111">
        <f>'LWA config'!D60</f>
        <v>37.239465410000001</v>
      </c>
      <c r="C273" s="111">
        <f>'LWA config'!E60</f>
        <v>-118.28123486</v>
      </c>
      <c r="D273" s="109">
        <f>'LWA config'!F60</f>
        <v>1182.5</v>
      </c>
      <c r="E273" s="107" t="s">
        <v>927</v>
      </c>
      <c r="F273" s="102">
        <f>('LWA config'!O60-1)*16+'LWA config'!T60-1</f>
        <v>343</v>
      </c>
      <c r="G273" s="102">
        <f>('LWA config'!X60-1)*64+_xlfn.BITXOR('LWA config'!AC60,2)+32*'LWA config'!AA60</f>
        <v>271</v>
      </c>
    </row>
    <row r="274" spans="1:7">
      <c r="A274" s="103" t="str">
        <f>'LWA config'!B63</f>
        <v>LWA-059</v>
      </c>
      <c r="B274" s="111">
        <f>'LWA config'!D63</f>
        <v>37.23926943</v>
      </c>
      <c r="C274" s="111">
        <f>'LWA config'!E63</f>
        <v>-118.28117942999999</v>
      </c>
      <c r="D274" s="109">
        <f>'LWA config'!F63</f>
        <v>1182.3499999999999</v>
      </c>
      <c r="E274" s="107" t="s">
        <v>926</v>
      </c>
      <c r="F274" s="102">
        <f>('LWA config'!O63-1)*16+'LWA config'!R63-1</f>
        <v>348</v>
      </c>
      <c r="G274" s="102">
        <f>('LWA config'!X63-1)*64+_xlfn.BITXOR('LWA config'!AB63,2)+32*'LWA config'!AA63</f>
        <v>272</v>
      </c>
    </row>
    <row r="275" spans="1:7">
      <c r="A275" s="103" t="str">
        <f>'LWA config'!B63</f>
        <v>LWA-059</v>
      </c>
      <c r="B275" s="111">
        <f>'LWA config'!D63</f>
        <v>37.23926943</v>
      </c>
      <c r="C275" s="111">
        <f>'LWA config'!E63</f>
        <v>-118.28117942999999</v>
      </c>
      <c r="D275" s="109">
        <f>'LWA config'!F63</f>
        <v>1182.3499999999999</v>
      </c>
      <c r="E275" s="107" t="s">
        <v>927</v>
      </c>
      <c r="F275" s="102">
        <f>('LWA config'!O63-1)*16+'LWA config'!T63-1</f>
        <v>349</v>
      </c>
      <c r="G275" s="102">
        <f>('LWA config'!X63-1)*64+_xlfn.BITXOR('LWA config'!AC63,2)+32*'LWA config'!AA63</f>
        <v>273</v>
      </c>
    </row>
    <row r="276" spans="1:7">
      <c r="A276" s="103" t="str">
        <f>'LWA config'!B62</f>
        <v>LWA-058</v>
      </c>
      <c r="B276" s="111">
        <f>'LWA config'!D62</f>
        <v>37.239340140000003</v>
      </c>
      <c r="C276" s="111">
        <f>'LWA config'!E62</f>
        <v>-118.28106356000001</v>
      </c>
      <c r="D276" s="109">
        <f>'LWA config'!F62</f>
        <v>1182.29</v>
      </c>
      <c r="E276" s="107" t="s">
        <v>926</v>
      </c>
      <c r="F276" s="102">
        <f>('LWA config'!O62-1)*16+'LWA config'!R62-1</f>
        <v>346</v>
      </c>
      <c r="G276" s="102">
        <f>('LWA config'!X62-1)*64+_xlfn.BITXOR('LWA config'!AB62,2)+32*'LWA config'!AA62</f>
        <v>274</v>
      </c>
    </row>
    <row r="277" spans="1:7">
      <c r="A277" s="103" t="str">
        <f>'LWA config'!B62</f>
        <v>LWA-058</v>
      </c>
      <c r="B277" s="111">
        <f>'LWA config'!D62</f>
        <v>37.239340140000003</v>
      </c>
      <c r="C277" s="111">
        <f>'LWA config'!E62</f>
        <v>-118.28106356000001</v>
      </c>
      <c r="D277" s="109">
        <f>'LWA config'!F62</f>
        <v>1182.29</v>
      </c>
      <c r="E277" s="107" t="s">
        <v>927</v>
      </c>
      <c r="F277" s="102">
        <f>('LWA config'!O62-1)*16+'LWA config'!T62-1</f>
        <v>347</v>
      </c>
      <c r="G277" s="102">
        <f>('LWA config'!X62-1)*64+_xlfn.BITXOR('LWA config'!AC62,2)+32*'LWA config'!AA62</f>
        <v>275</v>
      </c>
    </row>
    <row r="278" spans="1:7">
      <c r="A278" s="103" t="str">
        <f>'LWA config'!B66</f>
        <v>LWA-062</v>
      </c>
      <c r="B278" s="111">
        <f>'LWA config'!D66</f>
        <v>37.239121300000001</v>
      </c>
      <c r="C278" s="111">
        <f>'LWA config'!E66</f>
        <v>-118.28103203000001</v>
      </c>
      <c r="D278" s="109">
        <f>'LWA config'!F66</f>
        <v>1182.48</v>
      </c>
      <c r="E278" s="107" t="s">
        <v>926</v>
      </c>
      <c r="F278" s="102">
        <f>('LWA config'!O66-1)*16+'LWA config'!R66-1</f>
        <v>352</v>
      </c>
      <c r="G278" s="102">
        <f>('LWA config'!X66-1)*64+_xlfn.BITXOR('LWA config'!AB66,2)+32*'LWA config'!AA66</f>
        <v>276</v>
      </c>
    </row>
    <row r="279" spans="1:7">
      <c r="A279" s="103" t="str">
        <f>'LWA config'!B66</f>
        <v>LWA-062</v>
      </c>
      <c r="B279" s="111">
        <f>'LWA config'!D66</f>
        <v>37.239121300000001</v>
      </c>
      <c r="C279" s="111">
        <f>'LWA config'!E66</f>
        <v>-118.28103203000001</v>
      </c>
      <c r="D279" s="109">
        <f>'LWA config'!F66</f>
        <v>1182.48</v>
      </c>
      <c r="E279" s="107" t="s">
        <v>927</v>
      </c>
      <c r="F279" s="102">
        <f>('LWA config'!O66-1)*16+'LWA config'!T66-1</f>
        <v>353</v>
      </c>
      <c r="G279" s="102">
        <f>('LWA config'!X66-1)*64+_xlfn.BITXOR('LWA config'!AC66,2)+32*'LWA config'!AA66</f>
        <v>277</v>
      </c>
    </row>
    <row r="280" spans="1:7">
      <c r="A280" s="103" t="str">
        <f>'LWA config'!B65</f>
        <v>LWA-061</v>
      </c>
      <c r="B280" s="111">
        <f>'LWA config'!D65</f>
        <v>37.23919188</v>
      </c>
      <c r="C280" s="111">
        <f>'LWA config'!E65</f>
        <v>-118.28125301999999</v>
      </c>
      <c r="D280" s="109">
        <f>'LWA config'!F65</f>
        <v>1182.49</v>
      </c>
      <c r="E280" s="107" t="s">
        <v>926</v>
      </c>
      <c r="F280" s="102">
        <f>('LWA config'!O65-1)*16+'LWA config'!R65-1</f>
        <v>350</v>
      </c>
      <c r="G280" s="102">
        <f>('LWA config'!X65-1)*64+_xlfn.BITXOR('LWA config'!AB65,2)+32*'LWA config'!AA65</f>
        <v>278</v>
      </c>
    </row>
    <row r="281" spans="1:7">
      <c r="A281" s="103" t="str">
        <f>'LWA config'!B65</f>
        <v>LWA-061</v>
      </c>
      <c r="B281" s="111">
        <f>'LWA config'!D65</f>
        <v>37.23919188</v>
      </c>
      <c r="C281" s="111">
        <f>'LWA config'!E65</f>
        <v>-118.28125301999999</v>
      </c>
      <c r="D281" s="109">
        <f>'LWA config'!F65</f>
        <v>1182.49</v>
      </c>
      <c r="E281" s="107" t="s">
        <v>927</v>
      </c>
      <c r="F281" s="102">
        <f>('LWA config'!O65-1)*16+'LWA config'!T65-1</f>
        <v>351</v>
      </c>
      <c r="G281" s="102">
        <f>('LWA config'!X65-1)*64+_xlfn.BITXOR('LWA config'!AC65,2)+32*'LWA config'!AA65</f>
        <v>279</v>
      </c>
    </row>
    <row r="282" spans="1:7">
      <c r="A282" s="103" t="str">
        <f>'LWA config'!B89</f>
        <v>LWA-085</v>
      </c>
      <c r="B282" s="111">
        <f>'LWA config'!D89</f>
        <v>37.239506259999999</v>
      </c>
      <c r="C282" s="111">
        <f>'LWA config'!E89</f>
        <v>-118.28139815999999</v>
      </c>
      <c r="D282" s="109">
        <f>'LWA config'!F89</f>
        <v>1182.77</v>
      </c>
      <c r="E282" s="107" t="s">
        <v>926</v>
      </c>
      <c r="F282" s="102">
        <f>('LWA config'!O89-1)*16+'LWA config'!R89-1</f>
        <v>356</v>
      </c>
      <c r="G282" s="102">
        <f>('LWA config'!X89-1)*64+_xlfn.BITXOR('LWA config'!AB89,2)+32*'LWA config'!AA89</f>
        <v>280</v>
      </c>
    </row>
    <row r="283" spans="1:7">
      <c r="A283" s="103" t="str">
        <f>'LWA config'!B89</f>
        <v>LWA-085</v>
      </c>
      <c r="B283" s="111">
        <f>'LWA config'!D89</f>
        <v>37.239506259999999</v>
      </c>
      <c r="C283" s="111">
        <f>'LWA config'!E89</f>
        <v>-118.28139815999999</v>
      </c>
      <c r="D283" s="109">
        <f>'LWA config'!F89</f>
        <v>1182.77</v>
      </c>
      <c r="E283" s="107" t="s">
        <v>927</v>
      </c>
      <c r="F283" s="102">
        <f>('LWA config'!O89-1)*16+'LWA config'!T89-1</f>
        <v>357</v>
      </c>
      <c r="G283" s="102">
        <f>('LWA config'!X89-1)*64+_xlfn.BITXOR('LWA config'!AC89,2)+32*'LWA config'!AA89</f>
        <v>281</v>
      </c>
    </row>
    <row r="284" spans="1:7">
      <c r="A284" s="103" t="str">
        <f>'LWA config'!B68</f>
        <v>LWA-064</v>
      </c>
      <c r="B284" s="111">
        <f>'LWA config'!D68</f>
        <v>37.238973819999998</v>
      </c>
      <c r="C284" s="111">
        <f>'LWA config'!E68</f>
        <v>-118.28114169</v>
      </c>
      <c r="D284" s="109">
        <f>'LWA config'!F68</f>
        <v>1182.58</v>
      </c>
      <c r="E284" s="107" t="s">
        <v>926</v>
      </c>
      <c r="F284" s="102">
        <f>('LWA config'!O68-1)*16+'LWA config'!R68-1</f>
        <v>354</v>
      </c>
      <c r="G284" s="102">
        <f>('LWA config'!X68-1)*64+_xlfn.BITXOR('LWA config'!AB68,2)+32*'LWA config'!AA68</f>
        <v>282</v>
      </c>
    </row>
    <row r="285" spans="1:7">
      <c r="A285" s="103" t="str">
        <f>'LWA config'!B68</f>
        <v>LWA-064</v>
      </c>
      <c r="B285" s="111">
        <f>'LWA config'!D68</f>
        <v>37.238973819999998</v>
      </c>
      <c r="C285" s="111">
        <f>'LWA config'!E68</f>
        <v>-118.28114169</v>
      </c>
      <c r="D285" s="109">
        <f>'LWA config'!F68</f>
        <v>1182.58</v>
      </c>
      <c r="E285" s="107" t="s">
        <v>927</v>
      </c>
      <c r="F285" s="102">
        <f>('LWA config'!O68-1)*16+'LWA config'!T68-1</f>
        <v>355</v>
      </c>
      <c r="G285" s="102">
        <f>('LWA config'!X68-1)*64+_xlfn.BITXOR('LWA config'!AC68,2)+32*'LWA config'!AA68</f>
        <v>283</v>
      </c>
    </row>
    <row r="286" spans="1:7">
      <c r="A286" s="103" t="str">
        <f>'LWA config'!B91</f>
        <v>LWA-087</v>
      </c>
      <c r="B286" s="111">
        <f>'LWA config'!D91</f>
        <v>37.23943585</v>
      </c>
      <c r="C286" s="111">
        <f>'LWA config'!E91</f>
        <v>-118.28145393</v>
      </c>
      <c r="D286" s="109">
        <f>'LWA config'!F91</f>
        <v>1182.45</v>
      </c>
      <c r="E286" s="107" t="s">
        <v>926</v>
      </c>
      <c r="F286" s="102">
        <f>('LWA config'!O91-1)*16+'LWA config'!R91-1</f>
        <v>360</v>
      </c>
      <c r="G286" s="102">
        <f>('LWA config'!X91-1)*64+_xlfn.BITXOR('LWA config'!AB91,2)+32*'LWA config'!AA91</f>
        <v>284</v>
      </c>
    </row>
    <row r="287" spans="1:7">
      <c r="A287" s="103" t="str">
        <f>'LWA config'!B91</f>
        <v>LWA-087</v>
      </c>
      <c r="B287" s="111">
        <f>'LWA config'!D91</f>
        <v>37.23943585</v>
      </c>
      <c r="C287" s="111">
        <f>'LWA config'!E91</f>
        <v>-118.28145393</v>
      </c>
      <c r="D287" s="109">
        <f>'LWA config'!F91</f>
        <v>1182.45</v>
      </c>
      <c r="E287" s="107" t="s">
        <v>927</v>
      </c>
      <c r="F287" s="102">
        <f>('LWA config'!O91-1)*16+'LWA config'!T91-1</f>
        <v>361</v>
      </c>
      <c r="G287" s="102">
        <f>('LWA config'!X91-1)*64+_xlfn.BITXOR('LWA config'!AC91,2)+32*'LWA config'!AA91</f>
        <v>285</v>
      </c>
    </row>
    <row r="288" spans="1:7">
      <c r="A288" s="103" t="str">
        <f>'LWA config'!B90</f>
        <v>LWA-086</v>
      </c>
      <c r="B288" s="111">
        <f>'LWA config'!D90</f>
        <v>37.239479410000001</v>
      </c>
      <c r="C288" s="111">
        <f>'LWA config'!E90</f>
        <v>-118.2813026</v>
      </c>
      <c r="D288" s="109">
        <f>'LWA config'!F90</f>
        <v>1182.6600000000001</v>
      </c>
      <c r="E288" s="107" t="s">
        <v>926</v>
      </c>
      <c r="F288" s="102">
        <f>('LWA config'!O90-1)*16+'LWA config'!R90-1</f>
        <v>358</v>
      </c>
      <c r="G288" s="102">
        <f>('LWA config'!X90-1)*64+_xlfn.BITXOR('LWA config'!AB90,2)+32*'LWA config'!AA90</f>
        <v>286</v>
      </c>
    </row>
    <row r="289" spans="1:7">
      <c r="A289" s="103" t="str">
        <f>'LWA config'!B90</f>
        <v>LWA-086</v>
      </c>
      <c r="B289" s="111">
        <f>'LWA config'!D90</f>
        <v>37.239479410000001</v>
      </c>
      <c r="C289" s="111">
        <f>'LWA config'!E90</f>
        <v>-118.2813026</v>
      </c>
      <c r="D289" s="109">
        <f>'LWA config'!F90</f>
        <v>1182.6600000000001</v>
      </c>
      <c r="E289" s="107" t="s">
        <v>927</v>
      </c>
      <c r="F289" s="102">
        <f>('LWA config'!O90-1)*16+'LWA config'!T90-1</f>
        <v>359</v>
      </c>
      <c r="G289" s="102">
        <f>('LWA config'!X90-1)*64+_xlfn.BITXOR('LWA config'!AC90,2)+32*'LWA config'!AA90</f>
        <v>287</v>
      </c>
    </row>
    <row r="290" spans="1:7">
      <c r="A290" s="103" t="str">
        <f>'LWA config'!B93</f>
        <v>LWA-089</v>
      </c>
      <c r="B290" s="111">
        <f>'LWA config'!D93</f>
        <v>37.239301939999997</v>
      </c>
      <c r="C290" s="111">
        <f>'LWA config'!E93</f>
        <v>-118.28146875</v>
      </c>
      <c r="D290" s="109">
        <f>'LWA config'!F93</f>
        <v>1182.49</v>
      </c>
      <c r="E290" s="107" t="s">
        <v>926</v>
      </c>
      <c r="F290" s="102">
        <f>('LWA config'!O93-1)*16+'LWA config'!R93-1</f>
        <v>364</v>
      </c>
      <c r="G290" s="102">
        <f>('LWA config'!X93-1)*64+_xlfn.BITXOR('LWA config'!AB93,2)+32*'LWA config'!AA93</f>
        <v>288</v>
      </c>
    </row>
    <row r="291" spans="1:7">
      <c r="A291" s="103" t="str">
        <f>'LWA config'!B93</f>
        <v>LWA-089</v>
      </c>
      <c r="B291" s="111">
        <f>'LWA config'!D93</f>
        <v>37.239301939999997</v>
      </c>
      <c r="C291" s="111">
        <f>'LWA config'!E93</f>
        <v>-118.28146875</v>
      </c>
      <c r="D291" s="109">
        <f>'LWA config'!F93</f>
        <v>1182.49</v>
      </c>
      <c r="E291" s="107" t="s">
        <v>927</v>
      </c>
      <c r="F291" s="102">
        <f>('LWA config'!O93-1)*16+'LWA config'!T93-1</f>
        <v>365</v>
      </c>
      <c r="G291" s="102">
        <f>('LWA config'!X93-1)*64+_xlfn.BITXOR('LWA config'!AC93,2)+32*'LWA config'!AA93</f>
        <v>289</v>
      </c>
    </row>
    <row r="292" spans="1:7">
      <c r="A292" s="103" t="str">
        <f>'LWA config'!B100</f>
        <v>LWA-096</v>
      </c>
      <c r="B292" s="111">
        <f>'LWA config'!D100</f>
        <v>37.238905639999999</v>
      </c>
      <c r="C292" s="111">
        <f>'LWA config'!E100</f>
        <v>-118.28144514</v>
      </c>
      <c r="D292" s="109">
        <f>'LWA config'!F100</f>
        <v>1182.6400000000001</v>
      </c>
      <c r="E292" s="107" t="s">
        <v>926</v>
      </c>
      <c r="F292" s="102">
        <f>('LWA config'!O100-1)*16+'LWA config'!R100-1</f>
        <v>362</v>
      </c>
      <c r="G292" s="102">
        <f>('LWA config'!X100-1)*64+_xlfn.BITXOR('LWA config'!AB100,2)+32*'LWA config'!AA100</f>
        <v>290</v>
      </c>
    </row>
    <row r="293" spans="1:7">
      <c r="A293" s="103" t="str">
        <f>'LWA config'!B100</f>
        <v>LWA-096</v>
      </c>
      <c r="B293" s="111">
        <f>'LWA config'!D100</f>
        <v>37.238905639999999</v>
      </c>
      <c r="C293" s="111">
        <f>'LWA config'!E100</f>
        <v>-118.28144514</v>
      </c>
      <c r="D293" s="109">
        <f>'LWA config'!F100</f>
        <v>1182.6400000000001</v>
      </c>
      <c r="E293" s="107" t="s">
        <v>927</v>
      </c>
      <c r="F293" s="102">
        <f>('LWA config'!O100-1)*16+'LWA config'!T100-1</f>
        <v>363</v>
      </c>
      <c r="G293" s="102">
        <f>('LWA config'!X100-1)*64+_xlfn.BITXOR('LWA config'!AC100,2)+32*'LWA config'!AA100</f>
        <v>291</v>
      </c>
    </row>
    <row r="294" spans="1:7">
      <c r="A294" s="103" t="str">
        <f>'LWA config'!B95</f>
        <v>LWA-091</v>
      </c>
      <c r="B294" s="111">
        <f>'LWA config'!D95</f>
        <v>37.239166470000001</v>
      </c>
      <c r="C294" s="111">
        <f>'LWA config'!E95</f>
        <v>-118.28139143999999</v>
      </c>
      <c r="D294" s="109">
        <f>'LWA config'!F95</f>
        <v>1182.69</v>
      </c>
      <c r="E294" s="107" t="s">
        <v>926</v>
      </c>
      <c r="F294" s="102">
        <f>('LWA config'!O95-1)*16+'LWA config'!R95-1</f>
        <v>368</v>
      </c>
      <c r="G294" s="102">
        <f>('LWA config'!X95-1)*64+_xlfn.BITXOR('LWA config'!AB95,2)+32*'LWA config'!AA95</f>
        <v>292</v>
      </c>
    </row>
    <row r="295" spans="1:7">
      <c r="A295" s="103" t="str">
        <f>'LWA config'!B95</f>
        <v>LWA-091</v>
      </c>
      <c r="B295" s="111">
        <f>'LWA config'!D95</f>
        <v>37.239166470000001</v>
      </c>
      <c r="C295" s="111">
        <f>'LWA config'!E95</f>
        <v>-118.28139143999999</v>
      </c>
      <c r="D295" s="109">
        <f>'LWA config'!F95</f>
        <v>1182.69</v>
      </c>
      <c r="E295" s="107" t="s">
        <v>927</v>
      </c>
      <c r="F295" s="102">
        <f>('LWA config'!O95-1)*16+'LWA config'!T95-1</f>
        <v>369</v>
      </c>
      <c r="G295" s="102">
        <f>('LWA config'!X95-1)*64+_xlfn.BITXOR('LWA config'!AC95,2)+32*'LWA config'!AA95</f>
        <v>293</v>
      </c>
    </row>
    <row r="296" spans="1:7">
      <c r="A296" s="103" t="str">
        <f>'LWA config'!B94</f>
        <v>LWA-090</v>
      </c>
      <c r="B296" s="111">
        <f>'LWA config'!D94</f>
        <v>37.239231060000002</v>
      </c>
      <c r="C296" s="111">
        <f>'LWA config'!E94</f>
        <v>-118.28138177</v>
      </c>
      <c r="D296" s="109">
        <f>'LWA config'!F94</f>
        <v>1182.5899999999999</v>
      </c>
      <c r="E296" s="107" t="s">
        <v>926</v>
      </c>
      <c r="F296" s="102">
        <f>('LWA config'!O94-1)*16+'LWA config'!R94-1</f>
        <v>366</v>
      </c>
      <c r="G296" s="102">
        <f>('LWA config'!X94-1)*64+_xlfn.BITXOR('LWA config'!AB94,2)+32*'LWA config'!AA94</f>
        <v>294</v>
      </c>
    </row>
    <row r="297" spans="1:7">
      <c r="A297" s="103" t="str">
        <f>'LWA config'!B94</f>
        <v>LWA-090</v>
      </c>
      <c r="B297" s="111">
        <f>'LWA config'!D94</f>
        <v>37.239231060000002</v>
      </c>
      <c r="C297" s="111">
        <f>'LWA config'!E94</f>
        <v>-118.28138177</v>
      </c>
      <c r="D297" s="109">
        <f>'LWA config'!F94</f>
        <v>1182.5899999999999</v>
      </c>
      <c r="E297" s="107" t="s">
        <v>927</v>
      </c>
      <c r="F297" s="102">
        <f>('LWA config'!O94-1)*16+'LWA config'!T94-1</f>
        <v>367</v>
      </c>
      <c r="G297" s="102">
        <f>('LWA config'!X94-1)*64+_xlfn.BITXOR('LWA config'!AC94,2)+32*'LWA config'!AA94</f>
        <v>295</v>
      </c>
    </row>
    <row r="298" spans="1:7">
      <c r="A298" s="103" t="str">
        <f>'LWA config'!B97</f>
        <v>LWA-093</v>
      </c>
      <c r="B298" s="111">
        <f>'LWA config'!D97</f>
        <v>37.239025509999998</v>
      </c>
      <c r="C298" s="111">
        <f>'LWA config'!E97</f>
        <v>-118.28131229</v>
      </c>
      <c r="D298" s="109">
        <f>'LWA config'!F97</f>
        <v>1182.73</v>
      </c>
      <c r="E298" s="107" t="s">
        <v>926</v>
      </c>
      <c r="F298" s="102">
        <f>('LWA config'!O97-1)*16+'LWA config'!R97-1</f>
        <v>372</v>
      </c>
      <c r="G298" s="102">
        <f>('LWA config'!X97-1)*64+_xlfn.BITXOR('LWA config'!AB97,2)+32*'LWA config'!AA97</f>
        <v>296</v>
      </c>
    </row>
    <row r="299" spans="1:7">
      <c r="A299" s="103" t="str">
        <f>'LWA config'!B97</f>
        <v>LWA-093</v>
      </c>
      <c r="B299" s="111">
        <f>'LWA config'!D97</f>
        <v>37.239025509999998</v>
      </c>
      <c r="C299" s="111">
        <f>'LWA config'!E97</f>
        <v>-118.28131229</v>
      </c>
      <c r="D299" s="109">
        <f>'LWA config'!F97</f>
        <v>1182.73</v>
      </c>
      <c r="E299" s="107" t="s">
        <v>927</v>
      </c>
      <c r="F299" s="102">
        <f>('LWA config'!O97-1)*16+'LWA config'!T97-1</f>
        <v>373</v>
      </c>
      <c r="G299" s="102">
        <f>('LWA config'!X97-1)*64+_xlfn.BITXOR('LWA config'!AC97,2)+32*'LWA config'!AA97</f>
        <v>297</v>
      </c>
    </row>
    <row r="300" spans="1:7">
      <c r="A300" s="103" t="str">
        <f>'LWA config'!B96</f>
        <v>LWA-092</v>
      </c>
      <c r="B300" s="111">
        <f>'LWA config'!D96</f>
        <v>37.239103440000001</v>
      </c>
      <c r="C300" s="111">
        <f>'LWA config'!E96</f>
        <v>-118.28132494</v>
      </c>
      <c r="D300" s="109">
        <f>'LWA config'!F96</f>
        <v>1182.74</v>
      </c>
      <c r="E300" s="107" t="s">
        <v>926</v>
      </c>
      <c r="F300" s="102">
        <f>('LWA config'!O96-1)*16+'LWA config'!R96-1</f>
        <v>370</v>
      </c>
      <c r="G300" s="102">
        <f>('LWA config'!X96-1)*64+_xlfn.BITXOR('LWA config'!AB96,2)+32*'LWA config'!AA96</f>
        <v>298</v>
      </c>
    </row>
    <row r="301" spans="1:7">
      <c r="A301" s="103" t="str">
        <f>'LWA config'!B96</f>
        <v>LWA-092</v>
      </c>
      <c r="B301" s="111">
        <f>'LWA config'!D96</f>
        <v>37.239103440000001</v>
      </c>
      <c r="C301" s="111">
        <f>'LWA config'!E96</f>
        <v>-118.28132494</v>
      </c>
      <c r="D301" s="109">
        <f>'LWA config'!F96</f>
        <v>1182.74</v>
      </c>
      <c r="E301" s="107" t="s">
        <v>927</v>
      </c>
      <c r="F301" s="102">
        <f>('LWA config'!O96-1)*16+'LWA config'!T96-1</f>
        <v>371</v>
      </c>
      <c r="G301" s="102">
        <f>('LWA config'!X96-1)*64+_xlfn.BITXOR('LWA config'!AC96,2)+32*'LWA config'!AA96</f>
        <v>299</v>
      </c>
    </row>
    <row r="302" spans="1:7">
      <c r="A302" s="103" t="str">
        <f>'LWA config'!B99</f>
        <v>LWA-095</v>
      </c>
      <c r="B302" s="111">
        <f>'LWA config'!D99</f>
        <v>37.238938079999997</v>
      </c>
      <c r="C302" s="111">
        <f>'LWA config'!E99</f>
        <v>-118.2813589</v>
      </c>
      <c r="D302" s="109">
        <f>'LWA config'!F99</f>
        <v>1182.57</v>
      </c>
      <c r="E302" s="107" t="s">
        <v>926</v>
      </c>
      <c r="F302" s="102">
        <f>('LWA config'!O99-1)*16+'LWA config'!R99-1</f>
        <v>376</v>
      </c>
      <c r="G302" s="102">
        <f>('LWA config'!X99-1)*64+_xlfn.BITXOR('LWA config'!AB99,2)+32*'LWA config'!AA99</f>
        <v>300</v>
      </c>
    </row>
    <row r="303" spans="1:7">
      <c r="A303" s="103" t="str">
        <f>'LWA config'!B99</f>
        <v>LWA-095</v>
      </c>
      <c r="B303" s="111">
        <f>'LWA config'!D99</f>
        <v>37.238938079999997</v>
      </c>
      <c r="C303" s="111">
        <f>'LWA config'!E99</f>
        <v>-118.2813589</v>
      </c>
      <c r="D303" s="109">
        <f>'LWA config'!F99</f>
        <v>1182.57</v>
      </c>
      <c r="E303" s="107" t="s">
        <v>927</v>
      </c>
      <c r="F303" s="102">
        <f>('LWA config'!O99-1)*16+'LWA config'!T99-1</f>
        <v>377</v>
      </c>
      <c r="G303" s="102">
        <f>('LWA config'!X99-1)*64+_xlfn.BITXOR('LWA config'!AC99,2)+32*'LWA config'!AA99</f>
        <v>301</v>
      </c>
    </row>
    <row r="304" spans="1:7">
      <c r="A304" s="103" t="str">
        <f>'LWA config'!B98</f>
        <v>LWA-094</v>
      </c>
      <c r="B304" s="111">
        <f>'LWA config'!D98</f>
        <v>37.23901833</v>
      </c>
      <c r="C304" s="111">
        <f>'LWA config'!E98</f>
        <v>-118.28146658</v>
      </c>
      <c r="D304" s="109">
        <f>'LWA config'!F98</f>
        <v>1182.7</v>
      </c>
      <c r="E304" s="107" t="s">
        <v>926</v>
      </c>
      <c r="F304" s="102">
        <f>('LWA config'!O98-1)*16+'LWA config'!R98-1</f>
        <v>374</v>
      </c>
      <c r="G304" s="102">
        <f>('LWA config'!X98-1)*64+_xlfn.BITXOR('LWA config'!AB98,2)+32*'LWA config'!AA98</f>
        <v>302</v>
      </c>
    </row>
    <row r="305" spans="1:7">
      <c r="A305" s="103" t="str">
        <f>'LWA config'!B98</f>
        <v>LWA-094</v>
      </c>
      <c r="B305" s="111">
        <f>'LWA config'!D98</f>
        <v>37.23901833</v>
      </c>
      <c r="C305" s="111">
        <f>'LWA config'!E98</f>
        <v>-118.28146658</v>
      </c>
      <c r="D305" s="109">
        <f>'LWA config'!F98</f>
        <v>1182.7</v>
      </c>
      <c r="E305" s="107" t="s">
        <v>927</v>
      </c>
      <c r="F305" s="102">
        <f>('LWA config'!O98-1)*16+'LWA config'!T98-1</f>
        <v>375</v>
      </c>
      <c r="G305" s="102">
        <f>('LWA config'!X98-1)*64+_xlfn.BITXOR('LWA config'!AC98,2)+32*'LWA config'!AA98</f>
        <v>303</v>
      </c>
    </row>
    <row r="306" spans="1:7">
      <c r="A306" s="103" t="str">
        <f>'LWA config'!B126</f>
        <v>LWA-122</v>
      </c>
      <c r="B306" s="111">
        <f>'LWA config'!D126</f>
        <v>37.239372729999999</v>
      </c>
      <c r="C306" s="111">
        <f>'LWA config'!E126</f>
        <v>-118.28149746</v>
      </c>
      <c r="D306" s="109">
        <f>'LWA config'!F126</f>
        <v>1182.3599999999999</v>
      </c>
      <c r="E306" s="107" t="s">
        <v>926</v>
      </c>
      <c r="F306" s="102">
        <f>('LWA config'!O126-1)*16+'LWA config'!R126-1</f>
        <v>380</v>
      </c>
      <c r="G306" s="102">
        <f>('LWA config'!X126-1)*64+_xlfn.BITXOR('LWA config'!AB126,2)+32*'LWA config'!AA126</f>
        <v>304</v>
      </c>
    </row>
    <row r="307" spans="1:7">
      <c r="A307" s="103" t="str">
        <f>'LWA config'!B126</f>
        <v>LWA-122</v>
      </c>
      <c r="B307" s="111">
        <f>'LWA config'!D126</f>
        <v>37.239372729999999</v>
      </c>
      <c r="C307" s="111">
        <f>'LWA config'!E126</f>
        <v>-118.28149746</v>
      </c>
      <c r="D307" s="109">
        <f>'LWA config'!F126</f>
        <v>1182.3599999999999</v>
      </c>
      <c r="E307" s="107" t="s">
        <v>927</v>
      </c>
      <c r="F307" s="102">
        <f>('LWA config'!O126-1)*16+'LWA config'!T126-1</f>
        <v>381</v>
      </c>
      <c r="G307" s="102">
        <f>('LWA config'!X126-1)*64+_xlfn.BITXOR('LWA config'!AC126,2)+32*'LWA config'!AA126</f>
        <v>305</v>
      </c>
    </row>
    <row r="308" spans="1:7">
      <c r="A308" s="103" t="str">
        <f>'LWA config'!B125</f>
        <v>LWA-121</v>
      </c>
      <c r="B308" s="111">
        <f>'LWA config'!D125</f>
        <v>37.239470230000002</v>
      </c>
      <c r="C308" s="111">
        <f>'LWA config'!E125</f>
        <v>-118.28156878999999</v>
      </c>
      <c r="D308" s="109">
        <f>'LWA config'!F125</f>
        <v>1182.69</v>
      </c>
      <c r="E308" s="107" t="s">
        <v>926</v>
      </c>
      <c r="F308" s="102">
        <f>('LWA config'!O125-1)*16+'LWA config'!R125-1</f>
        <v>378</v>
      </c>
      <c r="G308" s="102">
        <f>('LWA config'!X125-1)*64+_xlfn.BITXOR('LWA config'!AB125,2)+32*'LWA config'!AA125</f>
        <v>306</v>
      </c>
    </row>
    <row r="309" spans="1:7">
      <c r="A309" s="103" t="str">
        <f>'LWA config'!B125</f>
        <v>LWA-121</v>
      </c>
      <c r="B309" s="111">
        <f>'LWA config'!D125</f>
        <v>37.239470230000002</v>
      </c>
      <c r="C309" s="111">
        <f>'LWA config'!E125</f>
        <v>-118.28156878999999</v>
      </c>
      <c r="D309" s="109">
        <f>'LWA config'!F125</f>
        <v>1182.69</v>
      </c>
      <c r="E309" s="107" t="s">
        <v>927</v>
      </c>
      <c r="F309" s="102">
        <f>('LWA config'!O125-1)*16+'LWA config'!T125-1</f>
        <v>379</v>
      </c>
      <c r="G309" s="102">
        <f>('LWA config'!X125-1)*64+_xlfn.BITXOR('LWA config'!AC125,2)+32*'LWA config'!AA125</f>
        <v>307</v>
      </c>
    </row>
    <row r="310" spans="1:7">
      <c r="A310" s="103" t="str">
        <f>'LWA config'!B329</f>
        <v>LWA-325</v>
      </c>
      <c r="B310" s="111">
        <f>'LWA config'!D329</f>
        <v>37.248110954199994</v>
      </c>
      <c r="C310" s="111">
        <f>'LWA config'!E329</f>
        <v>-118.2769858692</v>
      </c>
      <c r="D310" s="109">
        <f>'LWA config'!F329</f>
        <v>1185.0999999999999</v>
      </c>
      <c r="E310" s="107" t="s">
        <v>926</v>
      </c>
      <c r="F310" s="102">
        <f>('LWA config'!O329-1)*16+'LWA config'!R329-1</f>
        <v>152</v>
      </c>
      <c r="G310" s="102">
        <f>('LWA config'!X329-1)*64+_xlfn.BITXOR('LWA config'!AB329,2)+32*'LWA config'!AA329</f>
        <v>308</v>
      </c>
    </row>
    <row r="311" spans="1:7">
      <c r="A311" s="103" t="str">
        <f>'LWA config'!B329</f>
        <v>LWA-325</v>
      </c>
      <c r="B311" s="111">
        <f>'LWA config'!D329</f>
        <v>37.248110954199994</v>
      </c>
      <c r="C311" s="111">
        <f>'LWA config'!E329</f>
        <v>-118.2769858692</v>
      </c>
      <c r="D311" s="109">
        <f>'LWA config'!F329</f>
        <v>1185.0999999999999</v>
      </c>
      <c r="E311" s="107" t="s">
        <v>927</v>
      </c>
      <c r="F311" s="102">
        <f>('LWA config'!O329-1)*16+'LWA config'!T329-1</f>
        <v>153</v>
      </c>
      <c r="G311" s="102">
        <f>('LWA config'!X329-1)*64+_xlfn.BITXOR('LWA config'!AC329,2)+32*'LWA config'!AA329</f>
        <v>309</v>
      </c>
    </row>
    <row r="312" spans="1:7">
      <c r="A312" s="103" t="str">
        <f>'LWA config'!B320</f>
        <v>LWA-316</v>
      </c>
      <c r="B312" s="111">
        <f>'LWA config'!D320</f>
        <v>37.238483360199993</v>
      </c>
      <c r="C312" s="111">
        <f>'LWA config'!E320</f>
        <v>-118.2929475692</v>
      </c>
      <c r="D312" s="109">
        <f>'LWA config'!F320</f>
        <v>1178.46</v>
      </c>
      <c r="E312" s="107" t="s">
        <v>926</v>
      </c>
      <c r="F312" s="102">
        <f>('LWA config'!O320-1)*16+'LWA config'!R320-1</f>
        <v>150</v>
      </c>
      <c r="G312" s="102">
        <f>('LWA config'!X320-1)*64+_xlfn.BITXOR('LWA config'!AB320,2)+32*'LWA config'!AA320</f>
        <v>310</v>
      </c>
    </row>
    <row r="313" spans="1:7">
      <c r="A313" s="103" t="str">
        <f>'LWA config'!B320</f>
        <v>LWA-316</v>
      </c>
      <c r="B313" s="111">
        <f>'LWA config'!D320</f>
        <v>37.238483360199993</v>
      </c>
      <c r="C313" s="111">
        <f>'LWA config'!E320</f>
        <v>-118.2929475692</v>
      </c>
      <c r="D313" s="109">
        <f>'LWA config'!F320</f>
        <v>1178.46</v>
      </c>
      <c r="E313" s="107" t="s">
        <v>927</v>
      </c>
      <c r="F313" s="102">
        <f>('LWA config'!O320-1)*16+'LWA config'!T320-1</f>
        <v>151</v>
      </c>
      <c r="G313" s="102">
        <f>('LWA config'!X320-1)*64+_xlfn.BITXOR('LWA config'!AC320,2)+32*'LWA config'!AA320</f>
        <v>311</v>
      </c>
    </row>
    <row r="314" spans="1:7">
      <c r="A314" s="103" t="str">
        <f>'LWA config'!B338</f>
        <v>LWA-334</v>
      </c>
      <c r="B314" s="111">
        <f>'LWA config'!D338</f>
        <v>37.243380125199991</v>
      </c>
      <c r="C314" s="111">
        <f>'LWA config'!E338</f>
        <v>-118.2776276642</v>
      </c>
      <c r="D314" s="109">
        <f>'LWA config'!F338</f>
        <v>1183.6600000000001</v>
      </c>
      <c r="E314" s="107" t="s">
        <v>926</v>
      </c>
      <c r="F314" s="102">
        <f>('LWA config'!O338-1)*16+'LWA config'!R338-1</f>
        <v>156</v>
      </c>
      <c r="G314" s="102">
        <f>('LWA config'!X338-1)*64+_xlfn.BITXOR('LWA config'!AB338,2)+32*'LWA config'!AA338</f>
        <v>312</v>
      </c>
    </row>
    <row r="315" spans="1:7">
      <c r="A315" s="103" t="str">
        <f>'LWA config'!B338</f>
        <v>LWA-334</v>
      </c>
      <c r="B315" s="111">
        <f>'LWA config'!D338</f>
        <v>37.243380125199991</v>
      </c>
      <c r="C315" s="111">
        <f>'LWA config'!E338</f>
        <v>-118.2776276642</v>
      </c>
      <c r="D315" s="109">
        <f>'LWA config'!F338</f>
        <v>1183.6600000000001</v>
      </c>
      <c r="E315" s="107" t="s">
        <v>927</v>
      </c>
      <c r="F315" s="102">
        <f>('LWA config'!O338-1)*16+'LWA config'!T338-1</f>
        <v>157</v>
      </c>
      <c r="G315" s="102">
        <f>('LWA config'!X338-1)*64+_xlfn.BITXOR('LWA config'!AC338,2)+32*'LWA config'!AA338</f>
        <v>313</v>
      </c>
    </row>
    <row r="316" spans="1:7">
      <c r="A316" s="103" t="str">
        <f>'LWA config'!B332</f>
        <v>LWA-328</v>
      </c>
      <c r="B316" s="111">
        <f>'LWA config'!D332</f>
        <v>37.249232871199993</v>
      </c>
      <c r="C316" s="111">
        <f>'LWA config'!E332</f>
        <v>-118.28676680220001</v>
      </c>
      <c r="D316" s="109">
        <f>'LWA config'!F332</f>
        <v>1185.47</v>
      </c>
      <c r="E316" s="107" t="s">
        <v>926</v>
      </c>
      <c r="F316" s="102">
        <f>('LWA config'!O332-1)*16+'LWA config'!R332-1</f>
        <v>154</v>
      </c>
      <c r="G316" s="102">
        <f>('LWA config'!X332-1)*64+_xlfn.BITXOR('LWA config'!AB332,2)+32*'LWA config'!AA332</f>
        <v>314</v>
      </c>
    </row>
    <row r="317" spans="1:7">
      <c r="A317" s="103" t="str">
        <f>'LWA config'!B332</f>
        <v>LWA-328</v>
      </c>
      <c r="B317" s="111">
        <f>'LWA config'!D332</f>
        <v>37.249232871199993</v>
      </c>
      <c r="C317" s="111">
        <f>'LWA config'!E332</f>
        <v>-118.28676680220001</v>
      </c>
      <c r="D317" s="109">
        <f>'LWA config'!F332</f>
        <v>1185.47</v>
      </c>
      <c r="E317" s="107" t="s">
        <v>927</v>
      </c>
      <c r="F317" s="102">
        <f>('LWA config'!O332-1)*16+'LWA config'!T332-1</f>
        <v>155</v>
      </c>
      <c r="G317" s="102">
        <f>('LWA config'!X332-1)*64+_xlfn.BITXOR('LWA config'!AC332,2)+32*'LWA config'!AA332</f>
        <v>315</v>
      </c>
    </row>
    <row r="318" spans="1:7">
      <c r="A318" s="103" t="str">
        <f>'LWA config'!B365</f>
        <v>LWA-361</v>
      </c>
      <c r="B318" s="111">
        <f>'LWA config'!D365</f>
        <v>37.238413129999998</v>
      </c>
      <c r="C318" s="111">
        <f>'LWA config'!E365</f>
        <v>-118.28095304</v>
      </c>
      <c r="D318" s="109">
        <f>'LWA config'!F365</f>
        <v>1182.48</v>
      </c>
      <c r="E318" s="107" t="s">
        <v>926</v>
      </c>
      <c r="F318" s="102">
        <f>('LWA config'!O365-1)*16+'LWA config'!R365-1</f>
        <v>160</v>
      </c>
      <c r="G318" s="102">
        <f>('LWA config'!X365-1)*64+_xlfn.BITXOR('LWA config'!AB365,2)+32*'LWA config'!AA365</f>
        <v>316</v>
      </c>
    </row>
    <row r="319" spans="1:7">
      <c r="A319" s="103" t="str">
        <f>'LWA config'!B365</f>
        <v>LWA-361</v>
      </c>
      <c r="B319" s="111">
        <f>'LWA config'!D365</f>
        <v>37.238413129999998</v>
      </c>
      <c r="C319" s="111">
        <f>'LWA config'!E365</f>
        <v>-118.28095304</v>
      </c>
      <c r="D319" s="109">
        <f>'LWA config'!F365</f>
        <v>1182.48</v>
      </c>
      <c r="E319" s="107" t="s">
        <v>927</v>
      </c>
      <c r="F319" s="102">
        <f>('LWA config'!O365-1)*16+'LWA config'!T365-1</f>
        <v>161</v>
      </c>
      <c r="G319" s="102">
        <f>('LWA config'!X365-1)*64+_xlfn.BITXOR('LWA config'!AC365,2)+32*'LWA config'!AA365</f>
        <v>317</v>
      </c>
    </row>
    <row r="320" spans="1:7">
      <c r="A320" s="103" t="str">
        <f>'LWA config'!B362</f>
        <v>LWA-358</v>
      </c>
      <c r="B320" s="111">
        <f>'LWA config'!D362</f>
        <v>37.237345905078897</v>
      </c>
      <c r="C320" s="111">
        <f>'LWA config'!E362</f>
        <v>-118.280450388631</v>
      </c>
      <c r="D320" s="109">
        <f>'LWA config'!F362</f>
        <v>1181.8900000000001</v>
      </c>
      <c r="E320" s="107" t="s">
        <v>926</v>
      </c>
      <c r="F320" s="102">
        <f>('LWA config'!O362-1)*16+'LWA config'!R362-1</f>
        <v>158</v>
      </c>
      <c r="G320" s="102">
        <f>('LWA config'!X362-1)*64+_xlfn.BITXOR('LWA config'!AB362,2)+32*'LWA config'!AA362</f>
        <v>318</v>
      </c>
    </row>
    <row r="321" spans="1:7">
      <c r="A321" s="103" t="str">
        <f>'LWA config'!B362</f>
        <v>LWA-358</v>
      </c>
      <c r="B321" s="111">
        <f>'LWA config'!D362</f>
        <v>37.237345905078897</v>
      </c>
      <c r="C321" s="111">
        <f>'LWA config'!E362</f>
        <v>-118.280450388631</v>
      </c>
      <c r="D321" s="109">
        <f>'LWA config'!F362</f>
        <v>1181.8900000000001</v>
      </c>
      <c r="E321" s="107" t="s">
        <v>927</v>
      </c>
      <c r="F321" s="102">
        <f>('LWA config'!O362-1)*16+'LWA config'!T362-1</f>
        <v>159</v>
      </c>
      <c r="G321" s="102">
        <f>('LWA config'!X362-1)*64+_xlfn.BITXOR('LWA config'!AC362,2)+32*'LWA config'!AA362</f>
        <v>319</v>
      </c>
    </row>
    <row r="322" spans="1:7">
      <c r="A322" s="103" t="str">
        <f>'LWA config'!B39</f>
        <v>LWA-035</v>
      </c>
      <c r="B322" s="111">
        <f>'LWA config'!D39</f>
        <v>37.240374989999999</v>
      </c>
      <c r="C322" s="111">
        <f>'LWA config'!E39</f>
        <v>-118.28117435999999</v>
      </c>
      <c r="D322" s="109">
        <f>'LWA config'!F39</f>
        <v>1182.6500000000001</v>
      </c>
      <c r="E322" s="107" t="s">
        <v>926</v>
      </c>
      <c r="F322" s="102">
        <f>('LWA config'!O39-1)*16+'LWA config'!R39-1</f>
        <v>384</v>
      </c>
      <c r="G322" s="102">
        <f>('LWA config'!X39-1)*64+_xlfn.BITXOR('LWA config'!AB39,2)+32*'LWA config'!AA39</f>
        <v>320</v>
      </c>
    </row>
    <row r="323" spans="1:7">
      <c r="A323" s="103" t="str">
        <f>'LWA config'!B39</f>
        <v>LWA-035</v>
      </c>
      <c r="B323" s="111">
        <f>'LWA config'!D39</f>
        <v>37.240374989999999</v>
      </c>
      <c r="C323" s="111">
        <f>'LWA config'!E39</f>
        <v>-118.28117435999999</v>
      </c>
      <c r="D323" s="109">
        <f>'LWA config'!F39</f>
        <v>1182.6500000000001</v>
      </c>
      <c r="E323" s="107" t="s">
        <v>927</v>
      </c>
      <c r="F323" s="102">
        <f>('LWA config'!O39-1)*16+'LWA config'!T39-1</f>
        <v>385</v>
      </c>
      <c r="G323" s="102">
        <f>('LWA config'!X39-1)*64+_xlfn.BITXOR('LWA config'!AC39,2)+32*'LWA config'!AA39</f>
        <v>321</v>
      </c>
    </row>
    <row r="324" spans="1:7">
      <c r="A324" s="103" t="str">
        <f>'LWA config'!B37</f>
        <v>LWA-033</v>
      </c>
      <c r="B324" s="111">
        <f>'LWA config'!D37</f>
        <v>37.240609460000002</v>
      </c>
      <c r="C324" s="111">
        <f>'LWA config'!E37</f>
        <v>-118.28117415</v>
      </c>
      <c r="D324" s="109">
        <f>'LWA config'!F37</f>
        <v>1182.8900000000001</v>
      </c>
      <c r="E324" s="107" t="s">
        <v>926</v>
      </c>
      <c r="F324" s="102">
        <f>('LWA config'!O37-1)*16+'LWA config'!R37-1</f>
        <v>382</v>
      </c>
      <c r="G324" s="102">
        <f>('LWA config'!X37-1)*64+_xlfn.BITXOR('LWA config'!AB37,2)+32*'LWA config'!AA37</f>
        <v>322</v>
      </c>
    </row>
    <row r="325" spans="1:7">
      <c r="A325" s="103" t="str">
        <f>'LWA config'!B37</f>
        <v>LWA-033</v>
      </c>
      <c r="B325" s="111">
        <f>'LWA config'!D37</f>
        <v>37.240609460000002</v>
      </c>
      <c r="C325" s="111">
        <f>'LWA config'!E37</f>
        <v>-118.28117415</v>
      </c>
      <c r="D325" s="109">
        <f>'LWA config'!F37</f>
        <v>1182.8900000000001</v>
      </c>
      <c r="E325" s="107" t="s">
        <v>927</v>
      </c>
      <c r="F325" s="102">
        <f>('LWA config'!O37-1)*16+'LWA config'!T37-1</f>
        <v>383</v>
      </c>
      <c r="G325" s="102">
        <f>('LWA config'!X37-1)*64+_xlfn.BITXOR('LWA config'!AC37,2)+32*'LWA config'!AA37</f>
        <v>323</v>
      </c>
    </row>
    <row r="326" spans="1:7">
      <c r="A326" s="103" t="str">
        <f>'LWA config'!B38</f>
        <v>LWA-034</v>
      </c>
      <c r="B326" s="111">
        <f>'LWA config'!D38</f>
        <v>37.240439010000003</v>
      </c>
      <c r="C326" s="111">
        <f>'LWA config'!E38</f>
        <v>-118.28102850000001</v>
      </c>
      <c r="D326" s="109">
        <f>'LWA config'!F38</f>
        <v>1182.58</v>
      </c>
      <c r="E326" s="107" t="s">
        <v>926</v>
      </c>
      <c r="F326" s="102">
        <f>('LWA config'!O38-1)*16+'LWA config'!R38-1</f>
        <v>388</v>
      </c>
      <c r="G326" s="102">
        <f>('LWA config'!X38-1)*64+_xlfn.BITXOR('LWA config'!AB38,2)+32*'LWA config'!AA38</f>
        <v>324</v>
      </c>
    </row>
    <row r="327" spans="1:7">
      <c r="A327" s="103" t="str">
        <f>'LWA config'!B38</f>
        <v>LWA-034</v>
      </c>
      <c r="B327" s="111">
        <f>'LWA config'!D38</f>
        <v>37.240439010000003</v>
      </c>
      <c r="C327" s="111">
        <f>'LWA config'!E38</f>
        <v>-118.28102850000001</v>
      </c>
      <c r="D327" s="109">
        <f>'LWA config'!F38</f>
        <v>1182.58</v>
      </c>
      <c r="E327" s="107" t="s">
        <v>927</v>
      </c>
      <c r="F327" s="102">
        <f>('LWA config'!O38-1)*16+'LWA config'!T38-1</f>
        <v>389</v>
      </c>
      <c r="G327" s="102">
        <f>('LWA config'!X38-1)*64+_xlfn.BITXOR('LWA config'!AC38,2)+32*'LWA config'!AA38</f>
        <v>325</v>
      </c>
    </row>
    <row r="328" spans="1:7">
      <c r="A328" s="103" t="str">
        <f>'LWA config'!B40</f>
        <v>LWA-036</v>
      </c>
      <c r="B328" s="111">
        <f>'LWA config'!D40</f>
        <v>37.240361759999999</v>
      </c>
      <c r="C328" s="111">
        <f>'LWA config'!E40</f>
        <v>-118.281272</v>
      </c>
      <c r="D328" s="109">
        <f>'LWA config'!F40</f>
        <v>1182.75</v>
      </c>
      <c r="E328" s="107" t="s">
        <v>926</v>
      </c>
      <c r="F328" s="102">
        <f>('LWA config'!O40-1)*16+'LWA config'!R40-1</f>
        <v>386</v>
      </c>
      <c r="G328" s="102">
        <f>('LWA config'!X40-1)*64+_xlfn.BITXOR('LWA config'!AB40,2)+32*'LWA config'!AA40</f>
        <v>326</v>
      </c>
    </row>
    <row r="329" spans="1:7">
      <c r="A329" s="103" t="str">
        <f>'LWA config'!B40</f>
        <v>LWA-036</v>
      </c>
      <c r="B329" s="111">
        <f>'LWA config'!D40</f>
        <v>37.240361759999999</v>
      </c>
      <c r="C329" s="111">
        <f>'LWA config'!E40</f>
        <v>-118.281272</v>
      </c>
      <c r="D329" s="109">
        <f>'LWA config'!F40</f>
        <v>1182.75</v>
      </c>
      <c r="E329" s="107" t="s">
        <v>927</v>
      </c>
      <c r="F329" s="102">
        <f>('LWA config'!O40-1)*16+'LWA config'!T40-1</f>
        <v>387</v>
      </c>
      <c r="G329" s="102">
        <f>('LWA config'!X40-1)*64+_xlfn.BITXOR('LWA config'!AC40,2)+32*'LWA config'!AA40</f>
        <v>327</v>
      </c>
    </row>
    <row r="330" spans="1:7">
      <c r="A330" s="103" t="str">
        <f>'LWA config'!B70</f>
        <v>LWA-066</v>
      </c>
      <c r="B330" s="111">
        <f>'LWA config'!D70</f>
        <v>37.240581290000002</v>
      </c>
      <c r="C330" s="111">
        <f>'LWA config'!E70</f>
        <v>-118.28131759999999</v>
      </c>
      <c r="D330" s="109">
        <f>'LWA config'!F70</f>
        <v>1182.77</v>
      </c>
      <c r="E330" s="107" t="s">
        <v>926</v>
      </c>
      <c r="F330" s="102">
        <f>('LWA config'!O70-1)*16+'LWA config'!R70-1</f>
        <v>392</v>
      </c>
      <c r="G330" s="102">
        <f>('LWA config'!X70-1)*64+_xlfn.BITXOR('LWA config'!AB70,2)+32*'LWA config'!AA70</f>
        <v>328</v>
      </c>
    </row>
    <row r="331" spans="1:7">
      <c r="A331" s="103" t="str">
        <f>'LWA config'!B70</f>
        <v>LWA-066</v>
      </c>
      <c r="B331" s="111">
        <f>'LWA config'!D70</f>
        <v>37.240581290000002</v>
      </c>
      <c r="C331" s="111">
        <f>'LWA config'!E70</f>
        <v>-118.28131759999999</v>
      </c>
      <c r="D331" s="109">
        <f>'LWA config'!F70</f>
        <v>1182.77</v>
      </c>
      <c r="E331" s="107" t="s">
        <v>927</v>
      </c>
      <c r="F331" s="102">
        <f>('LWA config'!O70-1)*16+'LWA config'!T70-1</f>
        <v>393</v>
      </c>
      <c r="G331" s="102">
        <f>('LWA config'!X70-1)*64+_xlfn.BITXOR('LWA config'!AC70,2)+32*'LWA config'!AA70</f>
        <v>329</v>
      </c>
    </row>
    <row r="332" spans="1:7">
      <c r="A332" s="103" t="str">
        <f>'LWA config'!B69</f>
        <v>LWA-065</v>
      </c>
      <c r="B332" s="111">
        <f>'LWA config'!D69</f>
        <v>37.240667799999997</v>
      </c>
      <c r="C332" s="111">
        <f>'LWA config'!E69</f>
        <v>-118.28135315999999</v>
      </c>
      <c r="D332" s="109">
        <f>'LWA config'!F69</f>
        <v>1182.95</v>
      </c>
      <c r="E332" s="107" t="s">
        <v>926</v>
      </c>
      <c r="F332" s="102">
        <f>('LWA config'!O69-1)*16+'LWA config'!R69-1</f>
        <v>390</v>
      </c>
      <c r="G332" s="102">
        <f>('LWA config'!X69-1)*64+_xlfn.BITXOR('LWA config'!AB69,2)+32*'LWA config'!AA69</f>
        <v>330</v>
      </c>
    </row>
    <row r="333" spans="1:7">
      <c r="A333" s="103" t="str">
        <f>'LWA config'!B69</f>
        <v>LWA-065</v>
      </c>
      <c r="B333" s="111">
        <f>'LWA config'!D69</f>
        <v>37.240667799999997</v>
      </c>
      <c r="C333" s="111">
        <f>'LWA config'!E69</f>
        <v>-118.28135315999999</v>
      </c>
      <c r="D333" s="109">
        <f>'LWA config'!F69</f>
        <v>1182.95</v>
      </c>
      <c r="E333" s="107" t="s">
        <v>927</v>
      </c>
      <c r="F333" s="102">
        <f>('LWA config'!O69-1)*16+'LWA config'!T69-1</f>
        <v>391</v>
      </c>
      <c r="G333" s="102">
        <f>('LWA config'!X69-1)*64+_xlfn.BITXOR('LWA config'!AC69,2)+32*'LWA config'!AA69</f>
        <v>331</v>
      </c>
    </row>
    <row r="334" spans="1:7">
      <c r="A334" s="103" t="str">
        <f>'LWA config'!B72</f>
        <v>LWA-068</v>
      </c>
      <c r="B334" s="111">
        <f>'LWA config'!D72</f>
        <v>37.240468329999999</v>
      </c>
      <c r="C334" s="111">
        <f>'LWA config'!E72</f>
        <v>-118.28133217</v>
      </c>
      <c r="D334" s="109">
        <f>'LWA config'!F72</f>
        <v>1182.69</v>
      </c>
      <c r="E334" s="107" t="s">
        <v>926</v>
      </c>
      <c r="F334" s="102">
        <f>('LWA config'!O72-1)*16+'LWA config'!R72-1</f>
        <v>396</v>
      </c>
      <c r="G334" s="102">
        <f>('LWA config'!X72-1)*64+_xlfn.BITXOR('LWA config'!AB72,2)+32*'LWA config'!AA72</f>
        <v>332</v>
      </c>
    </row>
    <row r="335" spans="1:7">
      <c r="A335" s="103" t="str">
        <f>'LWA config'!B72</f>
        <v>LWA-068</v>
      </c>
      <c r="B335" s="111">
        <f>'LWA config'!D72</f>
        <v>37.240468329999999</v>
      </c>
      <c r="C335" s="111">
        <f>'LWA config'!E72</f>
        <v>-118.28133217</v>
      </c>
      <c r="D335" s="109">
        <f>'LWA config'!F72</f>
        <v>1182.69</v>
      </c>
      <c r="E335" s="107" t="s">
        <v>927</v>
      </c>
      <c r="F335" s="102">
        <f>('LWA config'!O72-1)*16+'LWA config'!T72-1</f>
        <v>397</v>
      </c>
      <c r="G335" s="102">
        <f>('LWA config'!X72-1)*64+_xlfn.BITXOR('LWA config'!AC72,2)+32*'LWA config'!AA72</f>
        <v>333</v>
      </c>
    </row>
    <row r="336" spans="1:7">
      <c r="A336" s="103" t="str">
        <f>'LWA config'!B71</f>
        <v>LWA-067</v>
      </c>
      <c r="B336" s="111">
        <f>'LWA config'!D71</f>
        <v>37.240526940000002</v>
      </c>
      <c r="C336" s="111">
        <f>'LWA config'!E71</f>
        <v>-118.28140211</v>
      </c>
      <c r="D336" s="109">
        <f>'LWA config'!F71</f>
        <v>1182.72</v>
      </c>
      <c r="E336" s="107" t="s">
        <v>926</v>
      </c>
      <c r="F336" s="102">
        <f>('LWA config'!O71-1)*16+'LWA config'!R71-1</f>
        <v>394</v>
      </c>
      <c r="G336" s="102">
        <f>('LWA config'!X71-1)*64+_xlfn.BITXOR('LWA config'!AB71,2)+32*'LWA config'!AA71</f>
        <v>334</v>
      </c>
    </row>
    <row r="337" spans="1:7">
      <c r="A337" s="103" t="str">
        <f>'LWA config'!B71</f>
        <v>LWA-067</v>
      </c>
      <c r="B337" s="111">
        <f>'LWA config'!D71</f>
        <v>37.240526940000002</v>
      </c>
      <c r="C337" s="111">
        <f>'LWA config'!E71</f>
        <v>-118.28140211</v>
      </c>
      <c r="D337" s="109">
        <f>'LWA config'!F71</f>
        <v>1182.72</v>
      </c>
      <c r="E337" s="107" t="s">
        <v>927</v>
      </c>
      <c r="F337" s="102">
        <f>('LWA config'!O71-1)*16+'LWA config'!T71-1</f>
        <v>395</v>
      </c>
      <c r="G337" s="102">
        <f>('LWA config'!X71-1)*64+_xlfn.BITXOR('LWA config'!AC71,2)+32*'LWA config'!AA71</f>
        <v>335</v>
      </c>
    </row>
    <row r="338" spans="1:7">
      <c r="A338" s="103" t="str">
        <f>'LWA config'!B74</f>
        <v>LWA-070</v>
      </c>
      <c r="B338" s="111">
        <f>'LWA config'!D74</f>
        <v>37.240264029999999</v>
      </c>
      <c r="C338" s="111">
        <f>'LWA config'!E74</f>
        <v>-118.28148115</v>
      </c>
      <c r="D338" s="109">
        <f>'LWA config'!F74</f>
        <v>1182.68</v>
      </c>
      <c r="E338" s="107" t="s">
        <v>926</v>
      </c>
      <c r="F338" s="102">
        <f>('LWA config'!O74-1)*16+'LWA config'!R74-1</f>
        <v>400</v>
      </c>
      <c r="G338" s="102">
        <f>('LWA config'!X74-1)*64+_xlfn.BITXOR('LWA config'!AB74,2)+32*'LWA config'!AA74</f>
        <v>336</v>
      </c>
    </row>
    <row r="339" spans="1:7">
      <c r="A339" s="103" t="str">
        <f>'LWA config'!B74</f>
        <v>LWA-070</v>
      </c>
      <c r="B339" s="111">
        <f>'LWA config'!D74</f>
        <v>37.240264029999999</v>
      </c>
      <c r="C339" s="111">
        <f>'LWA config'!E74</f>
        <v>-118.28148115</v>
      </c>
      <c r="D339" s="109">
        <f>'LWA config'!F74</f>
        <v>1182.68</v>
      </c>
      <c r="E339" s="107" t="s">
        <v>927</v>
      </c>
      <c r="F339" s="102">
        <f>('LWA config'!O74-1)*16+'LWA config'!T74-1</f>
        <v>401</v>
      </c>
      <c r="G339" s="102">
        <f>('LWA config'!X74-1)*64+_xlfn.BITXOR('LWA config'!AC74,2)+32*'LWA config'!AA74</f>
        <v>337</v>
      </c>
    </row>
    <row r="340" spans="1:7">
      <c r="A340" s="103" t="str">
        <f>'LWA config'!B73</f>
        <v>LWA-069</v>
      </c>
      <c r="B340" s="111">
        <f>'LWA config'!D73</f>
        <v>37.24037835</v>
      </c>
      <c r="C340" s="111">
        <f>'LWA config'!E73</f>
        <v>-118.2813634</v>
      </c>
      <c r="D340" s="109">
        <f>'LWA config'!F73</f>
        <v>1182.8</v>
      </c>
      <c r="E340" s="107" t="s">
        <v>926</v>
      </c>
      <c r="F340" s="102">
        <f>('LWA config'!O73-1)*16+'LWA config'!R73-1</f>
        <v>398</v>
      </c>
      <c r="G340" s="102">
        <f>('LWA config'!X73-1)*64+_xlfn.BITXOR('LWA config'!AB73,2)+32*'LWA config'!AA73</f>
        <v>338</v>
      </c>
    </row>
    <row r="341" spans="1:7">
      <c r="A341" s="103" t="str">
        <f>'LWA config'!B73</f>
        <v>LWA-069</v>
      </c>
      <c r="B341" s="111">
        <f>'LWA config'!D73</f>
        <v>37.24037835</v>
      </c>
      <c r="C341" s="111">
        <f>'LWA config'!E73</f>
        <v>-118.2813634</v>
      </c>
      <c r="D341" s="109">
        <f>'LWA config'!F73</f>
        <v>1182.8</v>
      </c>
      <c r="E341" s="107" t="s">
        <v>927</v>
      </c>
      <c r="F341" s="102">
        <f>('LWA config'!O73-1)*16+'LWA config'!T73-1</f>
        <v>399</v>
      </c>
      <c r="G341" s="102">
        <f>('LWA config'!X73-1)*64+_xlfn.BITXOR('LWA config'!AC73,2)+32*'LWA config'!AA73</f>
        <v>339</v>
      </c>
    </row>
    <row r="342" spans="1:7">
      <c r="A342" s="103" t="str">
        <f>'LWA config'!B101</f>
        <v>LWA-097</v>
      </c>
      <c r="B342" s="111">
        <f>'LWA config'!D101</f>
        <v>37.24068647</v>
      </c>
      <c r="C342" s="111">
        <f>'LWA config'!E101</f>
        <v>-118.28155327</v>
      </c>
      <c r="D342" s="109">
        <f>'LWA config'!F101</f>
        <v>1182.8900000000001</v>
      </c>
      <c r="E342" s="107" t="s">
        <v>926</v>
      </c>
      <c r="F342" s="102">
        <f>('LWA config'!O101-1)*16+'LWA config'!R101-1</f>
        <v>404</v>
      </c>
      <c r="G342" s="102">
        <f>('LWA config'!X101-1)*64+_xlfn.BITXOR('LWA config'!AB101,2)+32*'LWA config'!AA101</f>
        <v>340</v>
      </c>
    </row>
    <row r="343" spans="1:7">
      <c r="A343" s="103" t="str">
        <f>'LWA config'!B101</f>
        <v>LWA-097</v>
      </c>
      <c r="B343" s="111">
        <f>'LWA config'!D101</f>
        <v>37.24068647</v>
      </c>
      <c r="C343" s="111">
        <f>'LWA config'!E101</f>
        <v>-118.28155327</v>
      </c>
      <c r="D343" s="109">
        <f>'LWA config'!F101</f>
        <v>1182.8900000000001</v>
      </c>
      <c r="E343" s="107" t="s">
        <v>927</v>
      </c>
      <c r="F343" s="102">
        <f>('LWA config'!O101-1)*16+'LWA config'!T101-1</f>
        <v>405</v>
      </c>
      <c r="G343" s="102">
        <f>('LWA config'!X101-1)*64+_xlfn.BITXOR('LWA config'!AC101,2)+32*'LWA config'!AA101</f>
        <v>341</v>
      </c>
    </row>
    <row r="344" spans="1:7">
      <c r="A344" s="103" t="str">
        <f>'LWA config'!B76</f>
        <v>LWA-072</v>
      </c>
      <c r="B344" s="111">
        <f>'LWA config'!D76</f>
        <v>37.24005545</v>
      </c>
      <c r="C344" s="111">
        <f>'LWA config'!E76</f>
        <v>-118.28147751</v>
      </c>
      <c r="D344" s="109">
        <f>'LWA config'!F76</f>
        <v>1182.49</v>
      </c>
      <c r="E344" s="107" t="s">
        <v>926</v>
      </c>
      <c r="F344" s="102">
        <f>('LWA config'!O76-1)*16+'LWA config'!R76-1</f>
        <v>402</v>
      </c>
      <c r="G344" s="102">
        <f>('LWA config'!X76-1)*64+_xlfn.BITXOR('LWA config'!AB76,2)+32*'LWA config'!AA76</f>
        <v>342</v>
      </c>
    </row>
    <row r="345" spans="1:7">
      <c r="A345" s="103" t="str">
        <f>'LWA config'!B76</f>
        <v>LWA-072</v>
      </c>
      <c r="B345" s="111">
        <f>'LWA config'!D76</f>
        <v>37.24005545</v>
      </c>
      <c r="C345" s="111">
        <f>'LWA config'!E76</f>
        <v>-118.28147751</v>
      </c>
      <c r="D345" s="109">
        <f>'LWA config'!F76</f>
        <v>1182.49</v>
      </c>
      <c r="E345" s="107" t="s">
        <v>927</v>
      </c>
      <c r="F345" s="102">
        <f>('LWA config'!O76-1)*16+'LWA config'!T76-1</f>
        <v>403</v>
      </c>
      <c r="G345" s="102">
        <f>('LWA config'!X76-1)*64+_xlfn.BITXOR('LWA config'!AC76,2)+32*'LWA config'!AA76</f>
        <v>343</v>
      </c>
    </row>
    <row r="346" spans="1:7">
      <c r="A346" s="103" t="str">
        <f>'LWA config'!B103</f>
        <v>LWA-099</v>
      </c>
      <c r="B346" s="111">
        <f>'LWA config'!D103</f>
        <v>37.240384560000003</v>
      </c>
      <c r="C346" s="111">
        <f>'LWA config'!E103</f>
        <v>-118.28153915</v>
      </c>
      <c r="D346" s="109">
        <f>'LWA config'!F103</f>
        <v>1182.99</v>
      </c>
      <c r="E346" s="107" t="s">
        <v>926</v>
      </c>
      <c r="F346" s="102">
        <f>('LWA config'!O103-1)*16+'LWA config'!R103-1</f>
        <v>408</v>
      </c>
      <c r="G346" s="102">
        <f>('LWA config'!X103-1)*64+_xlfn.BITXOR('LWA config'!AB103,2)+32*'LWA config'!AA103</f>
        <v>344</v>
      </c>
    </row>
    <row r="347" spans="1:7">
      <c r="A347" s="103" t="str">
        <f>'LWA config'!B103</f>
        <v>LWA-099</v>
      </c>
      <c r="B347" s="111">
        <f>'LWA config'!D103</f>
        <v>37.240384560000003</v>
      </c>
      <c r="C347" s="111">
        <f>'LWA config'!E103</f>
        <v>-118.28153915</v>
      </c>
      <c r="D347" s="109">
        <f>'LWA config'!F103</f>
        <v>1182.99</v>
      </c>
      <c r="E347" s="107" t="s">
        <v>927</v>
      </c>
      <c r="F347" s="102">
        <f>('LWA config'!O103-1)*16+'LWA config'!T103-1</f>
        <v>409</v>
      </c>
      <c r="G347" s="102">
        <f>('LWA config'!X103-1)*64+_xlfn.BITXOR('LWA config'!AC103,2)+32*'LWA config'!AA103</f>
        <v>345</v>
      </c>
    </row>
    <row r="348" spans="1:7">
      <c r="A348" s="103" t="str">
        <f>'LWA config'!B102</f>
        <v>LWA-098</v>
      </c>
      <c r="B348" s="111">
        <f>'LWA config'!D102</f>
        <v>37.24047376</v>
      </c>
      <c r="C348" s="111">
        <f>'LWA config'!E102</f>
        <v>-118.28155009</v>
      </c>
      <c r="D348" s="109">
        <f>'LWA config'!F102</f>
        <v>1183.1199999999999</v>
      </c>
      <c r="E348" s="107" t="s">
        <v>926</v>
      </c>
      <c r="F348" s="102">
        <f>('LWA config'!O102-1)*16+'LWA config'!R102-1</f>
        <v>406</v>
      </c>
      <c r="G348" s="102">
        <f>('LWA config'!X102-1)*64+_xlfn.BITXOR('LWA config'!AB102,2)+32*'LWA config'!AA102</f>
        <v>346</v>
      </c>
    </row>
    <row r="349" spans="1:7">
      <c r="A349" s="103" t="str">
        <f>'LWA config'!B102</f>
        <v>LWA-098</v>
      </c>
      <c r="B349" s="111">
        <f>'LWA config'!D102</f>
        <v>37.24047376</v>
      </c>
      <c r="C349" s="111">
        <f>'LWA config'!E102</f>
        <v>-118.28155009</v>
      </c>
      <c r="D349" s="109">
        <f>'LWA config'!F102</f>
        <v>1183.1199999999999</v>
      </c>
      <c r="E349" s="107" t="s">
        <v>927</v>
      </c>
      <c r="F349" s="102">
        <f>('LWA config'!O102-1)*16+'LWA config'!T102-1</f>
        <v>407</v>
      </c>
      <c r="G349" s="102">
        <f>('LWA config'!X102-1)*64+_xlfn.BITXOR('LWA config'!AC102,2)+32*'LWA config'!AA102</f>
        <v>347</v>
      </c>
    </row>
    <row r="350" spans="1:7">
      <c r="A350" s="103" t="str">
        <f>'LWA config'!B105</f>
        <v>LWA-101</v>
      </c>
      <c r="B350" s="111">
        <f>'LWA config'!D105</f>
        <v>37.240238269999999</v>
      </c>
      <c r="C350" s="111">
        <f>'LWA config'!E105</f>
        <v>-118.2815469</v>
      </c>
      <c r="D350" s="109">
        <f>'LWA config'!F105</f>
        <v>1182.51</v>
      </c>
      <c r="E350" s="107" t="s">
        <v>926</v>
      </c>
      <c r="F350" s="102">
        <f>('LWA config'!O105-1)*16+'LWA config'!R105-1</f>
        <v>412</v>
      </c>
      <c r="G350" s="102">
        <f>('LWA config'!X105-1)*64+_xlfn.BITXOR('LWA config'!AB105,2)+32*'LWA config'!AA105</f>
        <v>348</v>
      </c>
    </row>
    <row r="351" spans="1:7">
      <c r="A351" s="103" t="str">
        <f>'LWA config'!B105</f>
        <v>LWA-101</v>
      </c>
      <c r="B351" s="111">
        <f>'LWA config'!D105</f>
        <v>37.240238269999999</v>
      </c>
      <c r="C351" s="111">
        <f>'LWA config'!E105</f>
        <v>-118.2815469</v>
      </c>
      <c r="D351" s="109">
        <f>'LWA config'!F105</f>
        <v>1182.51</v>
      </c>
      <c r="E351" s="107" t="s">
        <v>927</v>
      </c>
      <c r="F351" s="102">
        <f>('LWA config'!O105-1)*16+'LWA config'!T105-1</f>
        <v>413</v>
      </c>
      <c r="G351" s="102">
        <f>('LWA config'!X105-1)*64+_xlfn.BITXOR('LWA config'!AC105,2)+32*'LWA config'!AA105</f>
        <v>349</v>
      </c>
    </row>
    <row r="352" spans="1:7">
      <c r="A352" s="103" t="str">
        <f>'LWA config'!B104</f>
        <v>LWA-100</v>
      </c>
      <c r="B352" s="111">
        <f>'LWA config'!D104</f>
        <v>37.24030922</v>
      </c>
      <c r="C352" s="111">
        <f>'LWA config'!E104</f>
        <v>-118.28161708</v>
      </c>
      <c r="D352" s="109">
        <f>'LWA config'!F104</f>
        <v>1182.6500000000001</v>
      </c>
      <c r="E352" s="107" t="s">
        <v>926</v>
      </c>
      <c r="F352" s="102">
        <f>('LWA config'!O104-1)*16+'LWA config'!R104-1</f>
        <v>410</v>
      </c>
      <c r="G352" s="102">
        <f>('LWA config'!X104-1)*64+_xlfn.BITXOR('LWA config'!AB104,2)+32*'LWA config'!AA104</f>
        <v>350</v>
      </c>
    </row>
    <row r="353" spans="1:7">
      <c r="A353" s="103" t="str">
        <f>'LWA config'!B104</f>
        <v>LWA-100</v>
      </c>
      <c r="B353" s="111">
        <f>'LWA config'!D104</f>
        <v>37.24030922</v>
      </c>
      <c r="C353" s="111">
        <f>'LWA config'!E104</f>
        <v>-118.28161708</v>
      </c>
      <c r="D353" s="109">
        <f>'LWA config'!F104</f>
        <v>1182.6500000000001</v>
      </c>
      <c r="E353" s="107" t="s">
        <v>927</v>
      </c>
      <c r="F353" s="102">
        <f>('LWA config'!O104-1)*16+'LWA config'!T104-1</f>
        <v>411</v>
      </c>
      <c r="G353" s="102">
        <f>('LWA config'!X104-1)*64+_xlfn.BITXOR('LWA config'!AC104,2)+32*'LWA config'!AA104</f>
        <v>351</v>
      </c>
    </row>
    <row r="354" spans="1:7">
      <c r="A354" s="103" t="str">
        <f>'LWA config'!B107</f>
        <v>LWA-103</v>
      </c>
      <c r="B354" s="111">
        <f>'LWA config'!D107</f>
        <v>37.240194670000001</v>
      </c>
      <c r="C354" s="111">
        <f>'LWA config'!E107</f>
        <v>-118.28163367000001</v>
      </c>
      <c r="D354" s="109">
        <f>'LWA config'!F107</f>
        <v>1182.6400000000001</v>
      </c>
      <c r="E354" s="107" t="s">
        <v>926</v>
      </c>
      <c r="F354" s="102">
        <f>('LWA config'!O107-1)*16+'LWA config'!R107-1</f>
        <v>416</v>
      </c>
      <c r="G354" s="102">
        <f>('LWA config'!X107-1)*64+_xlfn.BITXOR('LWA config'!AB107,2)+32*'LWA config'!AA107</f>
        <v>352</v>
      </c>
    </row>
    <row r="355" spans="1:7">
      <c r="A355" s="103" t="str">
        <f>'LWA config'!B107</f>
        <v>LWA-103</v>
      </c>
      <c r="B355" s="111">
        <f>'LWA config'!D107</f>
        <v>37.240194670000001</v>
      </c>
      <c r="C355" s="111">
        <f>'LWA config'!E107</f>
        <v>-118.28163367000001</v>
      </c>
      <c r="D355" s="109">
        <f>'LWA config'!F107</f>
        <v>1182.6400000000001</v>
      </c>
      <c r="E355" s="107" t="s">
        <v>927</v>
      </c>
      <c r="F355" s="102">
        <f>('LWA config'!O107-1)*16+'LWA config'!T107-1</f>
        <v>417</v>
      </c>
      <c r="G355" s="102">
        <f>('LWA config'!X107-1)*64+_xlfn.BITXOR('LWA config'!AC107,2)+32*'LWA config'!AA107</f>
        <v>353</v>
      </c>
    </row>
    <row r="356" spans="1:7">
      <c r="A356" s="103" t="str">
        <f>'LWA config'!B106</f>
        <v>LWA-102</v>
      </c>
      <c r="B356" s="111">
        <f>'LWA config'!D106</f>
        <v>37.240235179999999</v>
      </c>
      <c r="C356" s="111">
        <f>'LWA config'!E106</f>
        <v>-118.28167586000001</v>
      </c>
      <c r="D356" s="109">
        <f>'LWA config'!F106</f>
        <v>1182.52</v>
      </c>
      <c r="E356" s="107" t="s">
        <v>926</v>
      </c>
      <c r="F356" s="102">
        <f>('LWA config'!O106-1)*16+'LWA config'!R106-1</f>
        <v>414</v>
      </c>
      <c r="G356" s="102">
        <f>('LWA config'!X106-1)*64+_xlfn.BITXOR('LWA config'!AB106,2)+32*'LWA config'!AA106</f>
        <v>354</v>
      </c>
    </row>
    <row r="357" spans="1:7">
      <c r="A357" s="103" t="str">
        <f>'LWA config'!B106</f>
        <v>LWA-102</v>
      </c>
      <c r="B357" s="111">
        <f>'LWA config'!D106</f>
        <v>37.240235179999999</v>
      </c>
      <c r="C357" s="111">
        <f>'LWA config'!E106</f>
        <v>-118.28167586000001</v>
      </c>
      <c r="D357" s="109">
        <f>'LWA config'!F106</f>
        <v>1182.52</v>
      </c>
      <c r="E357" s="107" t="s">
        <v>927</v>
      </c>
      <c r="F357" s="102">
        <f>('LWA config'!O106-1)*16+'LWA config'!T106-1</f>
        <v>415</v>
      </c>
      <c r="G357" s="102">
        <f>('LWA config'!X106-1)*64+_xlfn.BITXOR('LWA config'!AC106,2)+32*'LWA config'!AA106</f>
        <v>355</v>
      </c>
    </row>
    <row r="358" spans="1:7">
      <c r="A358" s="103" t="str">
        <f>'LWA config'!B109</f>
        <v>LWA-105</v>
      </c>
      <c r="B358" s="111">
        <f>'LWA config'!D109</f>
        <v>37.240119649999997</v>
      </c>
      <c r="C358" s="111">
        <f>'LWA config'!E109</f>
        <v>-118.28152037</v>
      </c>
      <c r="D358" s="109">
        <f>'LWA config'!F109</f>
        <v>1182.52</v>
      </c>
      <c r="E358" s="107" t="s">
        <v>926</v>
      </c>
      <c r="F358" s="102">
        <f>('LWA config'!O109-1)*16+'LWA config'!R109-1</f>
        <v>420</v>
      </c>
      <c r="G358" s="102">
        <f>('LWA config'!X109-1)*64+_xlfn.BITXOR('LWA config'!AB109,2)+32*'LWA config'!AA109</f>
        <v>356</v>
      </c>
    </row>
    <row r="359" spans="1:7">
      <c r="A359" s="103" t="str">
        <f>'LWA config'!B109</f>
        <v>LWA-105</v>
      </c>
      <c r="B359" s="111">
        <f>'LWA config'!D109</f>
        <v>37.240119649999997</v>
      </c>
      <c r="C359" s="111">
        <f>'LWA config'!E109</f>
        <v>-118.28152037</v>
      </c>
      <c r="D359" s="109">
        <f>'LWA config'!F109</f>
        <v>1182.52</v>
      </c>
      <c r="E359" s="107" t="s">
        <v>927</v>
      </c>
      <c r="F359" s="102">
        <f>('LWA config'!O109-1)*16+'LWA config'!T109-1</f>
        <v>421</v>
      </c>
      <c r="G359" s="102">
        <f>('LWA config'!X109-1)*64+_xlfn.BITXOR('LWA config'!AC109,2)+32*'LWA config'!AA109</f>
        <v>357</v>
      </c>
    </row>
    <row r="360" spans="1:7">
      <c r="A360" s="103" t="str">
        <f>'LWA config'!B108</f>
        <v>LWA-104</v>
      </c>
      <c r="B360" s="111">
        <f>'LWA config'!D108</f>
        <v>37.240182900000001</v>
      </c>
      <c r="C360" s="111">
        <f>'LWA config'!E108</f>
        <v>-118.28153112</v>
      </c>
      <c r="D360" s="109">
        <f>'LWA config'!F108</f>
        <v>1182.55</v>
      </c>
      <c r="E360" s="107" t="s">
        <v>926</v>
      </c>
      <c r="F360" s="102">
        <f>('LWA config'!O108-1)*16+'LWA config'!R108-1</f>
        <v>418</v>
      </c>
      <c r="G360" s="102">
        <f>('LWA config'!X108-1)*64+_xlfn.BITXOR('LWA config'!AB108,2)+32*'LWA config'!AA108</f>
        <v>358</v>
      </c>
    </row>
    <row r="361" spans="1:7">
      <c r="A361" s="103" t="str">
        <f>'LWA config'!B108</f>
        <v>LWA-104</v>
      </c>
      <c r="B361" s="111">
        <f>'LWA config'!D108</f>
        <v>37.240182900000001</v>
      </c>
      <c r="C361" s="111">
        <f>'LWA config'!E108</f>
        <v>-118.28153112</v>
      </c>
      <c r="D361" s="109">
        <f>'LWA config'!F108</f>
        <v>1182.55</v>
      </c>
      <c r="E361" s="107" t="s">
        <v>927</v>
      </c>
      <c r="F361" s="102">
        <f>('LWA config'!O108-1)*16+'LWA config'!T108-1</f>
        <v>419</v>
      </c>
      <c r="G361" s="102">
        <f>('LWA config'!X108-1)*64+_xlfn.BITXOR('LWA config'!AC108,2)+32*'LWA config'!AA108</f>
        <v>359</v>
      </c>
    </row>
    <row r="362" spans="1:7">
      <c r="A362" s="103" t="str">
        <f>'LWA config'!B133</f>
        <v>LWA-129</v>
      </c>
      <c r="B362" s="111">
        <f>'LWA config'!D133</f>
        <v>37.24066826</v>
      </c>
      <c r="C362" s="111">
        <f>'LWA config'!E133</f>
        <v>-118.2818364</v>
      </c>
      <c r="D362" s="109">
        <f>'LWA config'!F133</f>
        <v>1183.03</v>
      </c>
      <c r="E362" s="107" t="s">
        <v>926</v>
      </c>
      <c r="F362" s="102">
        <f>('LWA config'!O133-1)*16+'LWA config'!R133-1</f>
        <v>424</v>
      </c>
      <c r="G362" s="102">
        <f>('LWA config'!X133-1)*64+_xlfn.BITXOR('LWA config'!AB133,2)+32*'LWA config'!AA133</f>
        <v>360</v>
      </c>
    </row>
    <row r="363" spans="1:7">
      <c r="A363" s="103" t="str">
        <f>'LWA config'!B133</f>
        <v>LWA-129</v>
      </c>
      <c r="B363" s="111">
        <f>'LWA config'!D133</f>
        <v>37.24066826</v>
      </c>
      <c r="C363" s="111">
        <f>'LWA config'!E133</f>
        <v>-118.2818364</v>
      </c>
      <c r="D363" s="109">
        <f>'LWA config'!F133</f>
        <v>1183.03</v>
      </c>
      <c r="E363" s="107" t="s">
        <v>927</v>
      </c>
      <c r="F363" s="102">
        <f>('LWA config'!O133-1)*16+'LWA config'!T133-1</f>
        <v>425</v>
      </c>
      <c r="G363" s="102">
        <f>('LWA config'!X133-1)*64+_xlfn.BITXOR('LWA config'!AC133,2)+32*'LWA config'!AA133</f>
        <v>361</v>
      </c>
    </row>
    <row r="364" spans="1:7">
      <c r="A364" s="103" t="str">
        <f>'LWA config'!B41</f>
        <v>LWA-037</v>
      </c>
      <c r="B364" s="111">
        <f>'LWA config'!D41</f>
        <v>37.24028972</v>
      </c>
      <c r="C364" s="111">
        <f>'LWA config'!E41</f>
        <v>-118.2811755</v>
      </c>
      <c r="D364" s="109">
        <f>'LWA config'!F41</f>
        <v>1182.71</v>
      </c>
      <c r="E364" s="107" t="s">
        <v>926</v>
      </c>
      <c r="F364" s="102">
        <f>('LWA config'!O41-1)*16+'LWA config'!R41-1</f>
        <v>422</v>
      </c>
      <c r="G364" s="102">
        <f>('LWA config'!X41-1)*64+_xlfn.BITXOR('LWA config'!AB41,2)+32*'LWA config'!AA41</f>
        <v>362</v>
      </c>
    </row>
    <row r="365" spans="1:7">
      <c r="A365" s="103" t="str">
        <f>'LWA config'!B41</f>
        <v>LWA-037</v>
      </c>
      <c r="B365" s="111">
        <f>'LWA config'!D41</f>
        <v>37.24028972</v>
      </c>
      <c r="C365" s="111">
        <f>'LWA config'!E41</f>
        <v>-118.2811755</v>
      </c>
      <c r="D365" s="109">
        <f>'LWA config'!F41</f>
        <v>1182.71</v>
      </c>
      <c r="E365" s="107" t="s">
        <v>927</v>
      </c>
      <c r="F365" s="102">
        <f>('LWA config'!O41-1)*16+'LWA config'!T41-1</f>
        <v>423</v>
      </c>
      <c r="G365" s="102">
        <f>('LWA config'!X41-1)*64+_xlfn.BITXOR('LWA config'!AC41,2)+32*'LWA config'!AA41</f>
        <v>363</v>
      </c>
    </row>
    <row r="366" spans="1:7">
      <c r="A366" s="103" t="str">
        <f>'LWA config'!B135</f>
        <v>LWA-131</v>
      </c>
      <c r="B366" s="111">
        <f>'LWA config'!D135</f>
        <v>37.240556009999999</v>
      </c>
      <c r="C366" s="111">
        <f>'LWA config'!E135</f>
        <v>-118.2817337</v>
      </c>
      <c r="D366" s="109">
        <f>'LWA config'!F135</f>
        <v>1183.29</v>
      </c>
      <c r="E366" s="107" t="s">
        <v>926</v>
      </c>
      <c r="F366" s="102">
        <f>('LWA config'!O135-1)*16+'LWA config'!R135-1</f>
        <v>428</v>
      </c>
      <c r="G366" s="102">
        <f>('LWA config'!X135-1)*64+_xlfn.BITXOR('LWA config'!AB135,2)+32*'LWA config'!AA135</f>
        <v>364</v>
      </c>
    </row>
    <row r="367" spans="1:7">
      <c r="A367" s="103" t="str">
        <f>'LWA config'!B135</f>
        <v>LWA-131</v>
      </c>
      <c r="B367" s="111">
        <f>'LWA config'!D135</f>
        <v>37.240556009999999</v>
      </c>
      <c r="C367" s="111">
        <f>'LWA config'!E135</f>
        <v>-118.2817337</v>
      </c>
      <c r="D367" s="109">
        <f>'LWA config'!F135</f>
        <v>1183.29</v>
      </c>
      <c r="E367" s="107" t="s">
        <v>927</v>
      </c>
      <c r="F367" s="102">
        <f>('LWA config'!O135-1)*16+'LWA config'!T135-1</f>
        <v>429</v>
      </c>
      <c r="G367" s="102">
        <f>('LWA config'!X135-1)*64+_xlfn.BITXOR('LWA config'!AC135,2)+32*'LWA config'!AA135</f>
        <v>365</v>
      </c>
    </row>
    <row r="368" spans="1:7">
      <c r="A368" s="103" t="str">
        <f>'LWA config'!B134</f>
        <v>LWA-130</v>
      </c>
      <c r="B368" s="111">
        <f>'LWA config'!D134</f>
        <v>37.240657919999997</v>
      </c>
      <c r="C368" s="111">
        <f>'LWA config'!E134</f>
        <v>-118.28171261999999</v>
      </c>
      <c r="D368" s="109">
        <f>'LWA config'!F134</f>
        <v>1182.8399999999999</v>
      </c>
      <c r="E368" s="107" t="s">
        <v>926</v>
      </c>
      <c r="F368" s="102">
        <f>('LWA config'!O134-1)*16+'LWA config'!R134-1</f>
        <v>426</v>
      </c>
      <c r="G368" s="102">
        <f>('LWA config'!X134-1)*64+_xlfn.BITXOR('LWA config'!AB134,2)+32*'LWA config'!AA134</f>
        <v>366</v>
      </c>
    </row>
    <row r="369" spans="1:7">
      <c r="A369" s="103" t="str">
        <f>'LWA config'!B134</f>
        <v>LWA-130</v>
      </c>
      <c r="B369" s="111">
        <f>'LWA config'!D134</f>
        <v>37.240657919999997</v>
      </c>
      <c r="C369" s="111">
        <f>'LWA config'!E134</f>
        <v>-118.28171261999999</v>
      </c>
      <c r="D369" s="109">
        <f>'LWA config'!F134</f>
        <v>1182.8399999999999</v>
      </c>
      <c r="E369" s="107" t="s">
        <v>927</v>
      </c>
      <c r="F369" s="102">
        <f>('LWA config'!O134-1)*16+'LWA config'!T134-1</f>
        <v>427</v>
      </c>
      <c r="G369" s="102">
        <f>('LWA config'!X134-1)*64+_xlfn.BITXOR('LWA config'!AC134,2)+32*'LWA config'!AA134</f>
        <v>367</v>
      </c>
    </row>
    <row r="370" spans="1:7">
      <c r="A370" s="103" t="str">
        <f>'LWA config'!B138</f>
        <v>LWA-134</v>
      </c>
      <c r="B370" s="111">
        <f>'LWA config'!D138</f>
        <v>37.240450439999996</v>
      </c>
      <c r="C370" s="111">
        <f>'LWA config'!E138</f>
        <v>-118.28172170000001</v>
      </c>
      <c r="D370" s="109">
        <f>'LWA config'!F138</f>
        <v>1183.19</v>
      </c>
      <c r="E370" s="107" t="s">
        <v>926</v>
      </c>
      <c r="F370" s="102">
        <f>('LWA config'!O138-1)*16+'LWA config'!R138-1</f>
        <v>432</v>
      </c>
      <c r="G370" s="102">
        <f>('LWA config'!X138-1)*64+_xlfn.BITXOR('LWA config'!AB138,2)+32*'LWA config'!AA138</f>
        <v>368</v>
      </c>
    </row>
    <row r="371" spans="1:7">
      <c r="A371" s="103" t="str">
        <f>'LWA config'!B138</f>
        <v>LWA-134</v>
      </c>
      <c r="B371" s="111">
        <f>'LWA config'!D138</f>
        <v>37.240450439999996</v>
      </c>
      <c r="C371" s="111">
        <f>'LWA config'!E138</f>
        <v>-118.28172170000001</v>
      </c>
      <c r="D371" s="109">
        <f>'LWA config'!F138</f>
        <v>1183.19</v>
      </c>
      <c r="E371" s="107" t="s">
        <v>927</v>
      </c>
      <c r="F371" s="102">
        <f>('LWA config'!O138-1)*16+'LWA config'!T138-1</f>
        <v>433</v>
      </c>
      <c r="G371" s="102">
        <f>('LWA config'!X138-1)*64+_xlfn.BITXOR('LWA config'!AC138,2)+32*'LWA config'!AA138</f>
        <v>369</v>
      </c>
    </row>
    <row r="372" spans="1:7">
      <c r="A372" s="103" t="str">
        <f>'LWA config'!B136</f>
        <v>LWA-132</v>
      </c>
      <c r="B372" s="111">
        <f>'LWA config'!D136</f>
        <v>37.240504850000001</v>
      </c>
      <c r="C372" s="111">
        <f>'LWA config'!E136</f>
        <v>-118.28180523</v>
      </c>
      <c r="D372" s="109">
        <f>'LWA config'!F136</f>
        <v>1183.3599999999999</v>
      </c>
      <c r="E372" s="107" t="s">
        <v>926</v>
      </c>
      <c r="F372" s="102">
        <f>('LWA config'!O136-1)*16+'LWA config'!R136-1</f>
        <v>430</v>
      </c>
      <c r="G372" s="102">
        <f>('LWA config'!X136-1)*64+_xlfn.BITXOR('LWA config'!AB136,2)+32*'LWA config'!AA136</f>
        <v>370</v>
      </c>
    </row>
    <row r="373" spans="1:7">
      <c r="A373" s="103" t="str">
        <f>'LWA config'!B136</f>
        <v>LWA-132</v>
      </c>
      <c r="B373" s="111">
        <f>'LWA config'!D136</f>
        <v>37.240504850000001</v>
      </c>
      <c r="C373" s="111">
        <f>'LWA config'!E136</f>
        <v>-118.28180523</v>
      </c>
      <c r="D373" s="109">
        <f>'LWA config'!F136</f>
        <v>1183.3599999999999</v>
      </c>
      <c r="E373" s="107" t="s">
        <v>927</v>
      </c>
      <c r="F373" s="102">
        <f>('LWA config'!O136-1)*16+'LWA config'!T136-1</f>
        <v>431</v>
      </c>
      <c r="G373" s="102">
        <f>('LWA config'!X136-1)*64+_xlfn.BITXOR('LWA config'!AC136,2)+32*'LWA config'!AA136</f>
        <v>371</v>
      </c>
    </row>
    <row r="374" spans="1:7">
      <c r="A374" s="103" t="str">
        <f>'LWA config'!B256</f>
        <v>LWA-252</v>
      </c>
      <c r="B374" s="111">
        <f>'LWA config'!D256</f>
        <v>37.242032700000003</v>
      </c>
      <c r="C374" s="111">
        <f>'LWA config'!E256</f>
        <v>-118.28068315</v>
      </c>
      <c r="D374" s="109">
        <f>'LWA config'!F256</f>
        <v>1183.77</v>
      </c>
      <c r="E374" s="107" t="s">
        <v>926</v>
      </c>
      <c r="F374" s="102">
        <f>('LWA config'!O256-1)*16+'LWA config'!R256-1</f>
        <v>436</v>
      </c>
      <c r="G374" s="102">
        <f>('LWA config'!X256-1)*64+_xlfn.BITXOR('LWA config'!AB256,2)+32*'LWA config'!AA256</f>
        <v>372</v>
      </c>
    </row>
    <row r="375" spans="1:7">
      <c r="A375" s="103" t="str">
        <f>'LWA config'!B256</f>
        <v>LWA-252</v>
      </c>
      <c r="B375" s="111">
        <f>'LWA config'!D256</f>
        <v>37.242032700000003</v>
      </c>
      <c r="C375" s="111">
        <f>'LWA config'!E256</f>
        <v>-118.28068315</v>
      </c>
      <c r="D375" s="109">
        <f>'LWA config'!F256</f>
        <v>1183.77</v>
      </c>
      <c r="E375" s="107" t="s">
        <v>927</v>
      </c>
      <c r="F375" s="102">
        <f>('LWA config'!O256-1)*16+'LWA config'!T256-1</f>
        <v>437</v>
      </c>
      <c r="G375" s="102">
        <f>('LWA config'!X256-1)*64+_xlfn.BITXOR('LWA config'!AC256,2)+32*'LWA config'!AA256</f>
        <v>373</v>
      </c>
    </row>
    <row r="376" spans="1:7">
      <c r="A376" s="103" t="str">
        <f>'LWA config'!B143</f>
        <v>LWA-139</v>
      </c>
      <c r="B376" s="111">
        <f>'LWA config'!D143</f>
        <v>37.240102440000001</v>
      </c>
      <c r="C376" s="111">
        <f>'LWA config'!E143</f>
        <v>-118.28170494</v>
      </c>
      <c r="D376" s="109">
        <f>'LWA config'!F143</f>
        <v>1182.48</v>
      </c>
      <c r="E376" s="107" t="s">
        <v>926</v>
      </c>
      <c r="F376" s="102">
        <f>('LWA config'!O143-1)*16+'LWA config'!R143-1</f>
        <v>434</v>
      </c>
      <c r="G376" s="102">
        <f>('LWA config'!X143-1)*64+_xlfn.BITXOR('LWA config'!AB143,2)+32*'LWA config'!AA143</f>
        <v>374</v>
      </c>
    </row>
    <row r="377" spans="1:7">
      <c r="A377" s="103" t="str">
        <f>'LWA config'!B143</f>
        <v>LWA-139</v>
      </c>
      <c r="B377" s="111">
        <f>'LWA config'!D143</f>
        <v>37.240102440000001</v>
      </c>
      <c r="C377" s="111">
        <f>'LWA config'!E143</f>
        <v>-118.28170494</v>
      </c>
      <c r="D377" s="109">
        <f>'LWA config'!F143</f>
        <v>1182.48</v>
      </c>
      <c r="E377" s="107" t="s">
        <v>927</v>
      </c>
      <c r="F377" s="102">
        <f>('LWA config'!O143-1)*16+'LWA config'!T143-1</f>
        <v>435</v>
      </c>
      <c r="G377" s="102">
        <f>('LWA config'!X143-1)*64+_xlfn.BITXOR('LWA config'!AC143,2)+32*'LWA config'!AA143</f>
        <v>375</v>
      </c>
    </row>
    <row r="378" spans="1:7">
      <c r="A378" s="103" t="str">
        <f>'LWA config'!B298</f>
        <v>LWA-294</v>
      </c>
      <c r="B378" s="111">
        <f>'LWA config'!D298</f>
        <v>37.241150898199997</v>
      </c>
      <c r="C378" s="111">
        <f>'LWA config'!E298</f>
        <v>-118.2812309612</v>
      </c>
      <c r="D378" s="109">
        <f>'LWA config'!F298</f>
        <v>1183.1300000000001</v>
      </c>
      <c r="E378" s="107" t="s">
        <v>926</v>
      </c>
      <c r="F378" s="102">
        <f>('LWA config'!O298-1)*16+'LWA config'!R298-1</f>
        <v>164</v>
      </c>
      <c r="G378" s="102">
        <f>('LWA config'!X298-1)*64+_xlfn.BITXOR('LWA config'!AB298,2)+32*'LWA config'!AA298</f>
        <v>376</v>
      </c>
    </row>
    <row r="379" spans="1:7">
      <c r="A379" s="103" t="str">
        <f>'LWA config'!B298</f>
        <v>LWA-294</v>
      </c>
      <c r="B379" s="111">
        <f>'LWA config'!D298</f>
        <v>37.241150898199997</v>
      </c>
      <c r="C379" s="111">
        <f>'LWA config'!E298</f>
        <v>-118.2812309612</v>
      </c>
      <c r="D379" s="109">
        <f>'LWA config'!F298</f>
        <v>1183.1300000000001</v>
      </c>
      <c r="E379" s="107" t="s">
        <v>927</v>
      </c>
      <c r="F379" s="102">
        <f>('LWA config'!O298-1)*16+'LWA config'!T298-1</f>
        <v>165</v>
      </c>
      <c r="G379" s="102">
        <f>('LWA config'!X298-1)*64+_xlfn.BITXOR('LWA config'!AC298,2)+32*'LWA config'!AA298</f>
        <v>377</v>
      </c>
    </row>
    <row r="380" spans="1:7">
      <c r="A380" s="103" t="str">
        <f>'LWA config'!B293</f>
        <v>LWA-289</v>
      </c>
      <c r="B380" s="111">
        <f>'LWA config'!D293</f>
        <v>37.234002561199993</v>
      </c>
      <c r="C380" s="111">
        <f>'LWA config'!E293</f>
        <v>-118.2884194752</v>
      </c>
      <c r="D380" s="109">
        <f>'LWA config'!F293</f>
        <v>1180.17</v>
      </c>
      <c r="E380" s="107" t="s">
        <v>926</v>
      </c>
      <c r="F380" s="102">
        <f>('LWA config'!O293-1)*16+'LWA config'!R293-1</f>
        <v>162</v>
      </c>
      <c r="G380" s="102">
        <f>('LWA config'!X293-1)*64+_xlfn.BITXOR('LWA config'!AB293,2)+32*'LWA config'!AA293</f>
        <v>378</v>
      </c>
    </row>
    <row r="381" spans="1:7">
      <c r="A381" s="103" t="str">
        <f>'LWA config'!B293</f>
        <v>LWA-289</v>
      </c>
      <c r="B381" s="111">
        <f>'LWA config'!D293</f>
        <v>37.234002561199993</v>
      </c>
      <c r="C381" s="111">
        <f>'LWA config'!E293</f>
        <v>-118.2884194752</v>
      </c>
      <c r="D381" s="109">
        <f>'LWA config'!F293</f>
        <v>1180.17</v>
      </c>
      <c r="E381" s="107" t="s">
        <v>927</v>
      </c>
      <c r="F381" s="102">
        <f>('LWA config'!O293-1)*16+'LWA config'!T293-1</f>
        <v>163</v>
      </c>
      <c r="G381" s="102">
        <f>('LWA config'!X293-1)*64+_xlfn.BITXOR('LWA config'!AC293,2)+32*'LWA config'!AA293</f>
        <v>379</v>
      </c>
    </row>
    <row r="382" spans="1:7">
      <c r="A382" s="103" t="str">
        <f>'LWA config'!B323</f>
        <v>LWA-319</v>
      </c>
      <c r="B382" s="111">
        <f>'LWA config'!D323</f>
        <v>37.243840335199991</v>
      </c>
      <c r="C382" s="111">
        <f>'LWA config'!E323</f>
        <v>-118.29512690120001</v>
      </c>
      <c r="D382" s="109">
        <f>'LWA config'!F323</f>
        <v>0</v>
      </c>
      <c r="E382" s="107" t="s">
        <v>926</v>
      </c>
      <c r="F382" s="102">
        <f>('LWA config'!O323-1)*16+'LWA config'!R323-1</f>
        <v>168</v>
      </c>
      <c r="G382" s="102">
        <f>('LWA config'!X323-1)*64+_xlfn.BITXOR('LWA config'!AB323,2)+32*'LWA config'!AA323</f>
        <v>380</v>
      </c>
    </row>
    <row r="383" spans="1:7">
      <c r="A383" s="103" t="str">
        <f>'LWA config'!B323</f>
        <v>LWA-319</v>
      </c>
      <c r="B383" s="111">
        <f>'LWA config'!D323</f>
        <v>37.243840335199991</v>
      </c>
      <c r="C383" s="111">
        <f>'LWA config'!E323</f>
        <v>-118.29512690120001</v>
      </c>
      <c r="D383" s="109">
        <f>'LWA config'!F323</f>
        <v>0</v>
      </c>
      <c r="E383" s="107" t="s">
        <v>927</v>
      </c>
      <c r="F383" s="102">
        <f>('LWA config'!O323-1)*16+'LWA config'!T323-1</f>
        <v>169</v>
      </c>
      <c r="G383" s="102">
        <f>('LWA config'!X323-1)*64+_xlfn.BITXOR('LWA config'!AC323,2)+32*'LWA config'!AA323</f>
        <v>381</v>
      </c>
    </row>
    <row r="384" spans="1:7">
      <c r="A384" s="103" t="str">
        <f>'LWA config'!B303</f>
        <v>LWA-299</v>
      </c>
      <c r="B384" s="111">
        <f>'LWA config'!D303</f>
        <v>37.236552618199994</v>
      </c>
      <c r="C384" s="111">
        <f>'LWA config'!E303</f>
        <v>-118.2777585692</v>
      </c>
      <c r="D384" s="109">
        <f>'LWA config'!F303</f>
        <v>1182.1600000000001</v>
      </c>
      <c r="E384" s="107" t="s">
        <v>926</v>
      </c>
      <c r="F384" s="102">
        <f>('LWA config'!O303-1)*16+'LWA config'!R303-1</f>
        <v>166</v>
      </c>
      <c r="G384" s="102">
        <f>('LWA config'!X303-1)*64+_xlfn.BITXOR('LWA config'!AB303,2)+32*'LWA config'!AA303</f>
        <v>382</v>
      </c>
    </row>
    <row r="385" spans="1:7">
      <c r="A385" s="103" t="str">
        <f>'LWA config'!B303</f>
        <v>LWA-299</v>
      </c>
      <c r="B385" s="111">
        <f>'LWA config'!D303</f>
        <v>37.236552618199994</v>
      </c>
      <c r="C385" s="111">
        <f>'LWA config'!E303</f>
        <v>-118.2777585692</v>
      </c>
      <c r="D385" s="109">
        <f>'LWA config'!F303</f>
        <v>1182.1600000000001</v>
      </c>
      <c r="E385" s="107" t="s">
        <v>927</v>
      </c>
      <c r="F385" s="102">
        <f>('LWA config'!O303-1)*16+'LWA config'!T303-1</f>
        <v>167</v>
      </c>
      <c r="G385" s="102">
        <f>('LWA config'!X303-1)*64+_xlfn.BITXOR('LWA config'!AC303,2)+32*'LWA config'!AA303</f>
        <v>383</v>
      </c>
    </row>
    <row r="386" spans="1:7">
      <c r="A386" s="103" t="str">
        <f>'LWA config'!B82</f>
        <v>LWA-078</v>
      </c>
      <c r="B386" s="111">
        <f>'LWA config'!D82</f>
        <v>37.239832300000003</v>
      </c>
      <c r="C386" s="111">
        <f>'LWA config'!E82</f>
        <v>-118.28138377000001</v>
      </c>
      <c r="D386" s="109">
        <f>'LWA config'!F82</f>
        <v>1182.95</v>
      </c>
      <c r="E386" s="107" t="s">
        <v>926</v>
      </c>
      <c r="F386" s="102">
        <f>('LWA config'!O82-1)*16+'LWA config'!R82-1</f>
        <v>440</v>
      </c>
      <c r="G386" s="102">
        <f>('LWA config'!X82-1)*64+_xlfn.BITXOR('LWA config'!AB82,2)+32*'LWA config'!AA82</f>
        <v>384</v>
      </c>
    </row>
    <row r="387" spans="1:7">
      <c r="A387" s="103" t="str">
        <f>'LWA config'!B82</f>
        <v>LWA-078</v>
      </c>
      <c r="B387" s="111">
        <f>'LWA config'!D82</f>
        <v>37.239832300000003</v>
      </c>
      <c r="C387" s="111">
        <f>'LWA config'!E82</f>
        <v>-118.28138377000001</v>
      </c>
      <c r="D387" s="109">
        <f>'LWA config'!F82</f>
        <v>1182.95</v>
      </c>
      <c r="E387" s="107" t="s">
        <v>927</v>
      </c>
      <c r="F387" s="102">
        <f>('LWA config'!O82-1)*16+'LWA config'!T82-1</f>
        <v>441</v>
      </c>
      <c r="G387" s="102">
        <f>('LWA config'!X82-1)*64+_xlfn.BITXOR('LWA config'!AC82,2)+32*'LWA config'!AA82</f>
        <v>385</v>
      </c>
    </row>
    <row r="388" spans="1:7">
      <c r="A388" s="103" t="str">
        <f>'LWA config'!B80</f>
        <v>LWA-076</v>
      </c>
      <c r="B388" s="111">
        <f>'LWA config'!D80</f>
        <v>37.239863579999998</v>
      </c>
      <c r="C388" s="111">
        <f>'LWA config'!E80</f>
        <v>-118.28144072000001</v>
      </c>
      <c r="D388" s="109">
        <f>'LWA config'!F80</f>
        <v>1182.8</v>
      </c>
      <c r="E388" s="107" t="s">
        <v>926</v>
      </c>
      <c r="F388" s="102">
        <f>('LWA config'!O80-1)*16+'LWA config'!R80-1</f>
        <v>438</v>
      </c>
      <c r="G388" s="102">
        <f>('LWA config'!X80-1)*64+_xlfn.BITXOR('LWA config'!AB80,2)+32*'LWA config'!AA80</f>
        <v>386</v>
      </c>
    </row>
    <row r="389" spans="1:7">
      <c r="A389" s="103" t="str">
        <f>'LWA config'!B80</f>
        <v>LWA-076</v>
      </c>
      <c r="B389" s="111">
        <f>'LWA config'!D80</f>
        <v>37.239863579999998</v>
      </c>
      <c r="C389" s="111">
        <f>'LWA config'!E80</f>
        <v>-118.28144072000001</v>
      </c>
      <c r="D389" s="109">
        <f>'LWA config'!F80</f>
        <v>1182.8</v>
      </c>
      <c r="E389" s="107" t="s">
        <v>927</v>
      </c>
      <c r="F389" s="102">
        <f>('LWA config'!O80-1)*16+'LWA config'!T80-1</f>
        <v>439</v>
      </c>
      <c r="G389" s="102">
        <f>('LWA config'!X80-1)*64+_xlfn.BITXOR('LWA config'!AC80,2)+32*'LWA config'!AA80</f>
        <v>387</v>
      </c>
    </row>
    <row r="390" spans="1:7">
      <c r="A390" s="103" t="str">
        <f>'LWA config'!B85</f>
        <v>LWA-081</v>
      </c>
      <c r="B390" s="111">
        <f>'LWA config'!D85</f>
        <v>37.239698349999998</v>
      </c>
      <c r="C390" s="111">
        <f>'LWA config'!E85</f>
        <v>-118.28142968</v>
      </c>
      <c r="D390" s="109">
        <f>'LWA config'!F85</f>
        <v>1183.0999999999999</v>
      </c>
      <c r="E390" s="107" t="s">
        <v>926</v>
      </c>
      <c r="F390" s="102">
        <f>('LWA config'!O85-1)*16+'LWA config'!R85-1</f>
        <v>444</v>
      </c>
      <c r="G390" s="102">
        <f>('LWA config'!X85-1)*64+_xlfn.BITXOR('LWA config'!AB85,2)+32*'LWA config'!AA85</f>
        <v>388</v>
      </c>
    </row>
    <row r="391" spans="1:7">
      <c r="A391" s="103" t="str">
        <f>'LWA config'!B85</f>
        <v>LWA-081</v>
      </c>
      <c r="B391" s="111">
        <f>'LWA config'!D85</f>
        <v>37.239698349999998</v>
      </c>
      <c r="C391" s="111">
        <f>'LWA config'!E85</f>
        <v>-118.28142968</v>
      </c>
      <c r="D391" s="109">
        <f>'LWA config'!F85</f>
        <v>1183.0999999999999</v>
      </c>
      <c r="E391" s="107" t="s">
        <v>927</v>
      </c>
      <c r="F391" s="102">
        <f>('LWA config'!O85-1)*16+'LWA config'!T85-1</f>
        <v>445</v>
      </c>
      <c r="G391" s="102">
        <f>('LWA config'!X85-1)*64+_xlfn.BITXOR('LWA config'!AC85,2)+32*'LWA config'!AA85</f>
        <v>389</v>
      </c>
    </row>
    <row r="392" spans="1:7">
      <c r="A392" s="103" t="str">
        <f>'LWA config'!B83</f>
        <v>LWA-079</v>
      </c>
      <c r="B392" s="111">
        <f>'LWA config'!D83</f>
        <v>37.239800600000002</v>
      </c>
      <c r="C392" s="111">
        <f>'LWA config'!E83</f>
        <v>-118.28146676999999</v>
      </c>
      <c r="D392" s="109">
        <f>'LWA config'!F83</f>
        <v>1183.08</v>
      </c>
      <c r="E392" s="107" t="s">
        <v>926</v>
      </c>
      <c r="F392" s="102">
        <f>('LWA config'!O83-1)*16+'LWA config'!R83-1</f>
        <v>442</v>
      </c>
      <c r="G392" s="102">
        <f>('LWA config'!X83-1)*64+_xlfn.BITXOR('LWA config'!AB83,2)+32*'LWA config'!AA83</f>
        <v>390</v>
      </c>
    </row>
    <row r="393" spans="1:7">
      <c r="A393" s="103" t="str">
        <f>'LWA config'!B83</f>
        <v>LWA-079</v>
      </c>
      <c r="B393" s="111">
        <f>'LWA config'!D83</f>
        <v>37.239800600000002</v>
      </c>
      <c r="C393" s="111">
        <f>'LWA config'!E83</f>
        <v>-118.28146676999999</v>
      </c>
      <c r="D393" s="109">
        <f>'LWA config'!F83</f>
        <v>1183.08</v>
      </c>
      <c r="E393" s="107" t="s">
        <v>927</v>
      </c>
      <c r="F393" s="102">
        <f>('LWA config'!O83-1)*16+'LWA config'!T83-1</f>
        <v>443</v>
      </c>
      <c r="G393" s="102">
        <f>('LWA config'!X83-1)*64+_xlfn.BITXOR('LWA config'!AC83,2)+32*'LWA config'!AA83</f>
        <v>391</v>
      </c>
    </row>
    <row r="394" spans="1:7">
      <c r="A394" s="103" t="str">
        <f>'LWA config'!B112</f>
        <v>LWA-108</v>
      </c>
      <c r="B394" s="111">
        <f>'LWA config'!D112</f>
        <v>37.239932090000003</v>
      </c>
      <c r="C394" s="111">
        <f>'LWA config'!E112</f>
        <v>-118.28155418</v>
      </c>
      <c r="D394" s="109">
        <f>'LWA config'!F112</f>
        <v>1182.77</v>
      </c>
      <c r="E394" s="107" t="s">
        <v>926</v>
      </c>
      <c r="F394" s="102">
        <f>('LWA config'!O112-1)*16+'LWA config'!R112-1</f>
        <v>448</v>
      </c>
      <c r="G394" s="102">
        <f>('LWA config'!X112-1)*64+_xlfn.BITXOR('LWA config'!AB112,2)+32*'LWA config'!AA112</f>
        <v>392</v>
      </c>
    </row>
    <row r="395" spans="1:7">
      <c r="A395" s="103" t="str">
        <f>'LWA config'!B112</f>
        <v>LWA-108</v>
      </c>
      <c r="B395" s="111">
        <f>'LWA config'!D112</f>
        <v>37.239932090000003</v>
      </c>
      <c r="C395" s="111">
        <f>'LWA config'!E112</f>
        <v>-118.28155418</v>
      </c>
      <c r="D395" s="109">
        <f>'LWA config'!F112</f>
        <v>1182.77</v>
      </c>
      <c r="E395" s="107" t="s">
        <v>927</v>
      </c>
      <c r="F395" s="102">
        <f>('LWA config'!O112-1)*16+'LWA config'!T112-1</f>
        <v>449</v>
      </c>
      <c r="G395" s="102">
        <f>('LWA config'!X112-1)*64+_xlfn.BITXOR('LWA config'!AC112,2)+32*'LWA config'!AA112</f>
        <v>393</v>
      </c>
    </row>
    <row r="396" spans="1:7">
      <c r="A396" s="103" t="str">
        <f>'LWA config'!B111</f>
        <v>LWA-107</v>
      </c>
      <c r="B396" s="111">
        <f>'LWA config'!D111</f>
        <v>37.240028330000001</v>
      </c>
      <c r="C396" s="111">
        <f>'LWA config'!E111</f>
        <v>-118.28154359</v>
      </c>
      <c r="D396" s="109">
        <f>'LWA config'!F111</f>
        <v>1182.6300000000001</v>
      </c>
      <c r="E396" s="107" t="s">
        <v>926</v>
      </c>
      <c r="F396" s="102">
        <f>('LWA config'!O111-1)*16+'LWA config'!R111-1</f>
        <v>446</v>
      </c>
      <c r="G396" s="102">
        <f>('LWA config'!X111-1)*64+_xlfn.BITXOR('LWA config'!AB111,2)+32*'LWA config'!AA111</f>
        <v>394</v>
      </c>
    </row>
    <row r="397" spans="1:7">
      <c r="A397" s="103" t="str">
        <f>'LWA config'!B111</f>
        <v>LWA-107</v>
      </c>
      <c r="B397" s="111">
        <f>'LWA config'!D111</f>
        <v>37.240028330000001</v>
      </c>
      <c r="C397" s="111">
        <f>'LWA config'!E111</f>
        <v>-118.28154359</v>
      </c>
      <c r="D397" s="109">
        <f>'LWA config'!F111</f>
        <v>1182.6300000000001</v>
      </c>
      <c r="E397" s="107" t="s">
        <v>927</v>
      </c>
      <c r="F397" s="102">
        <f>('LWA config'!O111-1)*16+'LWA config'!T111-1</f>
        <v>447</v>
      </c>
      <c r="G397" s="102">
        <f>('LWA config'!X111-1)*64+_xlfn.BITXOR('LWA config'!AC111,2)+32*'LWA config'!AA111</f>
        <v>395</v>
      </c>
    </row>
    <row r="398" spans="1:7">
      <c r="A398" s="103" t="str">
        <f>'LWA config'!B114</f>
        <v>LWA-110</v>
      </c>
      <c r="B398" s="111">
        <f>'LWA config'!D114</f>
        <v>37.239888829999998</v>
      </c>
      <c r="C398" s="111">
        <f>'LWA config'!E114</f>
        <v>-118.28167658</v>
      </c>
      <c r="D398" s="109">
        <f>'LWA config'!F114</f>
        <v>1182.8599999999999</v>
      </c>
      <c r="E398" s="107" t="s">
        <v>926</v>
      </c>
      <c r="F398" s="102">
        <f>('LWA config'!O114-1)*16+'LWA config'!R114-1</f>
        <v>452</v>
      </c>
      <c r="G398" s="102">
        <f>('LWA config'!X114-1)*64+_xlfn.BITXOR('LWA config'!AB114,2)+32*'LWA config'!AA114</f>
        <v>396</v>
      </c>
    </row>
    <row r="399" spans="1:7">
      <c r="A399" s="103" t="str">
        <f>'LWA config'!B114</f>
        <v>LWA-110</v>
      </c>
      <c r="B399" s="111">
        <f>'LWA config'!D114</f>
        <v>37.239888829999998</v>
      </c>
      <c r="C399" s="111">
        <f>'LWA config'!E114</f>
        <v>-118.28167658</v>
      </c>
      <c r="D399" s="109">
        <f>'LWA config'!F114</f>
        <v>1182.8599999999999</v>
      </c>
      <c r="E399" s="107" t="s">
        <v>927</v>
      </c>
      <c r="F399" s="102">
        <f>('LWA config'!O114-1)*16+'LWA config'!T114-1</f>
        <v>453</v>
      </c>
      <c r="G399" s="102">
        <f>('LWA config'!X114-1)*64+_xlfn.BITXOR('LWA config'!AC114,2)+32*'LWA config'!AA114</f>
        <v>397</v>
      </c>
    </row>
    <row r="400" spans="1:7">
      <c r="A400" s="103" t="str">
        <f>'LWA config'!B113</f>
        <v>LWA-109</v>
      </c>
      <c r="B400" s="111">
        <f>'LWA config'!D113</f>
        <v>37.239918320000001</v>
      </c>
      <c r="C400" s="111">
        <f>'LWA config'!E113</f>
        <v>-118.28163447999999</v>
      </c>
      <c r="D400" s="109">
        <f>'LWA config'!F113</f>
        <v>1182.81</v>
      </c>
      <c r="E400" s="107" t="s">
        <v>926</v>
      </c>
      <c r="F400" s="102">
        <f>('LWA config'!O113-1)*16+'LWA config'!R113-1</f>
        <v>450</v>
      </c>
      <c r="G400" s="102">
        <f>('LWA config'!X113-1)*64+_xlfn.BITXOR('LWA config'!AB113,2)+32*'LWA config'!AA113</f>
        <v>398</v>
      </c>
    </row>
    <row r="401" spans="1:7">
      <c r="A401" s="103" t="str">
        <f>'LWA config'!B113</f>
        <v>LWA-109</v>
      </c>
      <c r="B401" s="111">
        <f>'LWA config'!D113</f>
        <v>37.239918320000001</v>
      </c>
      <c r="C401" s="111">
        <f>'LWA config'!E113</f>
        <v>-118.28163447999999</v>
      </c>
      <c r="D401" s="109">
        <f>'LWA config'!F113</f>
        <v>1182.81</v>
      </c>
      <c r="E401" s="107" t="s">
        <v>927</v>
      </c>
      <c r="F401" s="102">
        <f>('LWA config'!O113-1)*16+'LWA config'!T113-1</f>
        <v>451</v>
      </c>
      <c r="G401" s="102">
        <f>('LWA config'!X113-1)*64+_xlfn.BITXOR('LWA config'!AC113,2)+32*'LWA config'!AA113</f>
        <v>399</v>
      </c>
    </row>
    <row r="402" spans="1:7">
      <c r="A402" s="103" t="str">
        <f>'LWA config'!B116</f>
        <v>LWA-112</v>
      </c>
      <c r="B402" s="111">
        <f>'LWA config'!D116</f>
        <v>37.239792479999998</v>
      </c>
      <c r="C402" s="111">
        <f>'LWA config'!E116</f>
        <v>-118.28160004999999</v>
      </c>
      <c r="D402" s="109">
        <f>'LWA config'!F116</f>
        <v>1183.07</v>
      </c>
      <c r="E402" s="107" t="s">
        <v>926</v>
      </c>
      <c r="F402" s="102">
        <f>('LWA config'!O116-1)*16+'LWA config'!R116-1</f>
        <v>456</v>
      </c>
      <c r="G402" s="102">
        <f>('LWA config'!X116-1)*64+_xlfn.BITXOR('LWA config'!AB116,2)+32*'LWA config'!AA116</f>
        <v>400</v>
      </c>
    </row>
    <row r="403" spans="1:7">
      <c r="A403" s="103" t="str">
        <f>'LWA config'!B116</f>
        <v>LWA-112</v>
      </c>
      <c r="B403" s="111">
        <f>'LWA config'!D116</f>
        <v>37.239792479999998</v>
      </c>
      <c r="C403" s="111">
        <f>'LWA config'!E116</f>
        <v>-118.28160004999999</v>
      </c>
      <c r="D403" s="109">
        <f>'LWA config'!F116</f>
        <v>1183.07</v>
      </c>
      <c r="E403" s="107" t="s">
        <v>927</v>
      </c>
      <c r="F403" s="102">
        <f>('LWA config'!O116-1)*16+'LWA config'!T116-1</f>
        <v>457</v>
      </c>
      <c r="G403" s="102">
        <f>('LWA config'!X116-1)*64+_xlfn.BITXOR('LWA config'!AC116,2)+32*'LWA config'!AA116</f>
        <v>401</v>
      </c>
    </row>
    <row r="404" spans="1:7">
      <c r="A404" s="103" t="str">
        <f>'LWA config'!B115</f>
        <v>LWA-111</v>
      </c>
      <c r="B404" s="111">
        <f>'LWA config'!D115</f>
        <v>37.239887119999999</v>
      </c>
      <c r="C404" s="111">
        <f>'LWA config'!E115</f>
        <v>-118.28154042</v>
      </c>
      <c r="D404" s="109">
        <f>'LWA config'!F115</f>
        <v>1182.8900000000001</v>
      </c>
      <c r="E404" s="107" t="s">
        <v>926</v>
      </c>
      <c r="F404" s="102">
        <f>('LWA config'!O115-1)*16+'LWA config'!R115-1</f>
        <v>454</v>
      </c>
      <c r="G404" s="102">
        <f>('LWA config'!X115-1)*64+_xlfn.BITXOR('LWA config'!AB115,2)+32*'LWA config'!AA115</f>
        <v>402</v>
      </c>
    </row>
    <row r="405" spans="1:7">
      <c r="A405" s="103" t="str">
        <f>'LWA config'!B115</f>
        <v>LWA-111</v>
      </c>
      <c r="B405" s="111">
        <f>'LWA config'!D115</f>
        <v>37.239887119999999</v>
      </c>
      <c r="C405" s="111">
        <f>'LWA config'!E115</f>
        <v>-118.28154042</v>
      </c>
      <c r="D405" s="109">
        <f>'LWA config'!F115</f>
        <v>1182.8900000000001</v>
      </c>
      <c r="E405" s="107" t="s">
        <v>927</v>
      </c>
      <c r="F405" s="102">
        <f>('LWA config'!O115-1)*16+'LWA config'!T115-1</f>
        <v>455</v>
      </c>
      <c r="G405" s="102">
        <f>('LWA config'!X115-1)*64+_xlfn.BITXOR('LWA config'!AC115,2)+32*'LWA config'!AA115</f>
        <v>403</v>
      </c>
    </row>
    <row r="406" spans="1:7">
      <c r="A406" s="103" t="str">
        <f>'LWA config'!B118</f>
        <v>LWA-114</v>
      </c>
      <c r="B406" s="111">
        <f>'LWA config'!D118</f>
        <v>37.23972758</v>
      </c>
      <c r="C406" s="111">
        <f>'LWA config'!E118</f>
        <v>-118.28161482</v>
      </c>
      <c r="D406" s="109">
        <f>'LWA config'!F118</f>
        <v>1183.22</v>
      </c>
      <c r="E406" s="107" t="s">
        <v>926</v>
      </c>
      <c r="F406" s="102">
        <f>('LWA config'!O118-1)*16+'LWA config'!R118-1</f>
        <v>460</v>
      </c>
      <c r="G406" s="102">
        <f>('LWA config'!X118-1)*64+_xlfn.BITXOR('LWA config'!AB118,2)+32*'LWA config'!AA118</f>
        <v>404</v>
      </c>
    </row>
    <row r="407" spans="1:7">
      <c r="A407" s="103" t="str">
        <f>'LWA config'!B118</f>
        <v>LWA-114</v>
      </c>
      <c r="B407" s="111">
        <f>'LWA config'!D118</f>
        <v>37.23972758</v>
      </c>
      <c r="C407" s="111">
        <f>'LWA config'!E118</f>
        <v>-118.28161482</v>
      </c>
      <c r="D407" s="109">
        <f>'LWA config'!F118</f>
        <v>1183.22</v>
      </c>
      <c r="E407" s="107" t="s">
        <v>927</v>
      </c>
      <c r="F407" s="102">
        <f>('LWA config'!O118-1)*16+'LWA config'!T118-1</f>
        <v>461</v>
      </c>
      <c r="G407" s="102">
        <f>('LWA config'!X118-1)*64+_xlfn.BITXOR('LWA config'!AC118,2)+32*'LWA config'!AA118</f>
        <v>405</v>
      </c>
    </row>
    <row r="408" spans="1:7">
      <c r="A408" s="103" t="str">
        <f>'LWA config'!B117</f>
        <v>LWA-113</v>
      </c>
      <c r="B408" s="111">
        <f>'LWA config'!D117</f>
        <v>37.239751009999999</v>
      </c>
      <c r="C408" s="111">
        <f>'LWA config'!E117</f>
        <v>-118.28166363</v>
      </c>
      <c r="D408" s="109">
        <f>'LWA config'!F117</f>
        <v>1183.1300000000001</v>
      </c>
      <c r="E408" s="107" t="s">
        <v>926</v>
      </c>
      <c r="F408" s="102">
        <f>('LWA config'!O117-1)*16+'LWA config'!R117-1</f>
        <v>458</v>
      </c>
      <c r="G408" s="102">
        <f>('LWA config'!X117-1)*64+_xlfn.BITXOR('LWA config'!AB117,2)+32*'LWA config'!AA117</f>
        <v>406</v>
      </c>
    </row>
    <row r="409" spans="1:7">
      <c r="A409" s="103" t="str">
        <f>'LWA config'!B117</f>
        <v>LWA-113</v>
      </c>
      <c r="B409" s="111">
        <f>'LWA config'!D117</f>
        <v>37.239751009999999</v>
      </c>
      <c r="C409" s="111">
        <f>'LWA config'!E117</f>
        <v>-118.28166363</v>
      </c>
      <c r="D409" s="109">
        <f>'LWA config'!F117</f>
        <v>1183.1300000000001</v>
      </c>
      <c r="E409" s="107" t="s">
        <v>927</v>
      </c>
      <c r="F409" s="102">
        <f>('LWA config'!O117-1)*16+'LWA config'!T117-1</f>
        <v>459</v>
      </c>
      <c r="G409" s="102">
        <f>('LWA config'!X117-1)*64+_xlfn.BITXOR('LWA config'!AC117,2)+32*'LWA config'!AA117</f>
        <v>407</v>
      </c>
    </row>
    <row r="410" spans="1:7">
      <c r="A410" s="103" t="str">
        <f>'LWA config'!B120</f>
        <v>LWA-116</v>
      </c>
      <c r="B410" s="111">
        <f>'LWA config'!D120</f>
        <v>37.239675210000001</v>
      </c>
      <c r="C410" s="111">
        <f>'LWA config'!E120</f>
        <v>-118.28162071</v>
      </c>
      <c r="D410" s="109">
        <f>'LWA config'!F120</f>
        <v>1183.17</v>
      </c>
      <c r="E410" s="107" t="s">
        <v>926</v>
      </c>
      <c r="F410" s="102">
        <f>('LWA config'!O120-1)*16+'LWA config'!R120-1</f>
        <v>464</v>
      </c>
      <c r="G410" s="102">
        <f>('LWA config'!X120-1)*64+_xlfn.BITXOR('LWA config'!AB120,2)+32*'LWA config'!AA120</f>
        <v>408</v>
      </c>
    </row>
    <row r="411" spans="1:7">
      <c r="A411" s="103" t="str">
        <f>'LWA config'!B120</f>
        <v>LWA-116</v>
      </c>
      <c r="B411" s="111">
        <f>'LWA config'!D120</f>
        <v>37.239675210000001</v>
      </c>
      <c r="C411" s="111">
        <f>'LWA config'!E120</f>
        <v>-118.28162071</v>
      </c>
      <c r="D411" s="109">
        <f>'LWA config'!F120</f>
        <v>1183.17</v>
      </c>
      <c r="E411" s="107" t="s">
        <v>927</v>
      </c>
      <c r="F411" s="102">
        <f>('LWA config'!O120-1)*16+'LWA config'!T120-1</f>
        <v>465</v>
      </c>
      <c r="G411" s="102">
        <f>('LWA config'!X120-1)*64+_xlfn.BITXOR('LWA config'!AC120,2)+32*'LWA config'!AA120</f>
        <v>409</v>
      </c>
    </row>
    <row r="412" spans="1:7">
      <c r="A412" s="103" t="str">
        <f>'LWA config'!B119</f>
        <v>LWA-115</v>
      </c>
      <c r="B412" s="111">
        <f>'LWA config'!D119</f>
        <v>37.239702270000002</v>
      </c>
      <c r="C412" s="111">
        <f>'LWA config'!E119</f>
        <v>-118.28167507000001</v>
      </c>
      <c r="D412" s="109">
        <f>'LWA config'!F119</f>
        <v>1183.1500000000001</v>
      </c>
      <c r="E412" s="107" t="s">
        <v>926</v>
      </c>
      <c r="F412" s="102">
        <f>('LWA config'!O119-1)*16+'LWA config'!R119-1</f>
        <v>462</v>
      </c>
      <c r="G412" s="102">
        <f>('LWA config'!X119-1)*64+_xlfn.BITXOR('LWA config'!AB119,2)+32*'LWA config'!AA119</f>
        <v>410</v>
      </c>
    </row>
    <row r="413" spans="1:7">
      <c r="A413" s="103" t="str">
        <f>'LWA config'!B119</f>
        <v>LWA-115</v>
      </c>
      <c r="B413" s="111">
        <f>'LWA config'!D119</f>
        <v>37.239702270000002</v>
      </c>
      <c r="C413" s="111">
        <f>'LWA config'!E119</f>
        <v>-118.28167507000001</v>
      </c>
      <c r="D413" s="109">
        <f>'LWA config'!F119</f>
        <v>1183.1500000000001</v>
      </c>
      <c r="E413" s="107" t="s">
        <v>927</v>
      </c>
      <c r="F413" s="102">
        <f>('LWA config'!O119-1)*16+'LWA config'!T119-1</f>
        <v>463</v>
      </c>
      <c r="G413" s="102">
        <f>('LWA config'!X119-1)*64+_xlfn.BITXOR('LWA config'!AC119,2)+32*'LWA config'!AA119</f>
        <v>411</v>
      </c>
    </row>
    <row r="414" spans="1:7">
      <c r="A414" s="103" t="str">
        <f>'LWA config'!B122</f>
        <v>LWA-118</v>
      </c>
      <c r="B414" s="111">
        <f>'LWA config'!D122</f>
        <v>37.239605619999999</v>
      </c>
      <c r="C414" s="111">
        <f>'LWA config'!E122</f>
        <v>-118.28160268000001</v>
      </c>
      <c r="D414" s="109">
        <f>'LWA config'!F122</f>
        <v>1182.92</v>
      </c>
      <c r="E414" s="107" t="s">
        <v>926</v>
      </c>
      <c r="F414" s="102">
        <f>('LWA config'!O122-1)*16+'LWA config'!R122-1</f>
        <v>468</v>
      </c>
      <c r="G414" s="102">
        <f>('LWA config'!X122-1)*64+_xlfn.BITXOR('LWA config'!AB122,2)+32*'LWA config'!AA122</f>
        <v>412</v>
      </c>
    </row>
    <row r="415" spans="1:7">
      <c r="A415" s="103" t="str">
        <f>'LWA config'!B122</f>
        <v>LWA-118</v>
      </c>
      <c r="B415" s="111">
        <f>'LWA config'!D122</f>
        <v>37.239605619999999</v>
      </c>
      <c r="C415" s="111">
        <f>'LWA config'!E122</f>
        <v>-118.28160268000001</v>
      </c>
      <c r="D415" s="109">
        <f>'LWA config'!F122</f>
        <v>1182.92</v>
      </c>
      <c r="E415" s="107" t="s">
        <v>927</v>
      </c>
      <c r="F415" s="102">
        <f>('LWA config'!O122-1)*16+'LWA config'!T122-1</f>
        <v>469</v>
      </c>
      <c r="G415" s="102">
        <f>('LWA config'!X122-1)*64+_xlfn.BITXOR('LWA config'!AC122,2)+32*'LWA config'!AA122</f>
        <v>413</v>
      </c>
    </row>
    <row r="416" spans="1:7">
      <c r="A416" s="103" t="str">
        <f>'LWA config'!B121</f>
        <v>LWA-117</v>
      </c>
      <c r="B416" s="111">
        <f>'LWA config'!D121</f>
        <v>37.239633140000002</v>
      </c>
      <c r="C416" s="111">
        <f>'LWA config'!E121</f>
        <v>-118.28166853</v>
      </c>
      <c r="D416" s="109">
        <f>'LWA config'!F121</f>
        <v>1182.98</v>
      </c>
      <c r="E416" s="107" t="s">
        <v>926</v>
      </c>
      <c r="F416" s="102">
        <f>('LWA config'!O121-1)*16+'LWA config'!R121-1</f>
        <v>466</v>
      </c>
      <c r="G416" s="102">
        <f>('LWA config'!X121-1)*64+_xlfn.BITXOR('LWA config'!AB121,2)+32*'LWA config'!AA121</f>
        <v>414</v>
      </c>
    </row>
    <row r="417" spans="1:7">
      <c r="A417" s="103" t="str">
        <f>'LWA config'!B121</f>
        <v>LWA-117</v>
      </c>
      <c r="B417" s="111">
        <f>'LWA config'!D121</f>
        <v>37.239633140000002</v>
      </c>
      <c r="C417" s="111">
        <f>'LWA config'!E121</f>
        <v>-118.28166853</v>
      </c>
      <c r="D417" s="109">
        <f>'LWA config'!F121</f>
        <v>1182.98</v>
      </c>
      <c r="E417" s="107" t="s">
        <v>927</v>
      </c>
      <c r="F417" s="102">
        <f>('LWA config'!O121-1)*16+'LWA config'!T121-1</f>
        <v>467</v>
      </c>
      <c r="G417" s="102">
        <f>('LWA config'!X121-1)*64+_xlfn.BITXOR('LWA config'!AC121,2)+32*'LWA config'!AA121</f>
        <v>415</v>
      </c>
    </row>
    <row r="418" spans="1:7">
      <c r="A418" s="103" t="str">
        <f>'LWA config'!B124</f>
        <v>LWA-120</v>
      </c>
      <c r="B418" s="111">
        <f>'LWA config'!D124</f>
        <v>37.239566609999997</v>
      </c>
      <c r="C418" s="111">
        <f>'LWA config'!E124</f>
        <v>-118.28167352</v>
      </c>
      <c r="D418" s="109">
        <f>'LWA config'!F124</f>
        <v>1182.7</v>
      </c>
      <c r="E418" s="107" t="s">
        <v>926</v>
      </c>
      <c r="F418" s="102">
        <f>('LWA config'!O124-1)*16+'LWA config'!R124-1</f>
        <v>472</v>
      </c>
      <c r="G418" s="102">
        <f>('LWA config'!X124-1)*64+_xlfn.BITXOR('LWA config'!AB124,2)+32*'LWA config'!AA124</f>
        <v>416</v>
      </c>
    </row>
    <row r="419" spans="1:7">
      <c r="A419" s="103" t="str">
        <f>'LWA config'!B124</f>
        <v>LWA-120</v>
      </c>
      <c r="B419" s="111">
        <f>'LWA config'!D124</f>
        <v>37.239566609999997</v>
      </c>
      <c r="C419" s="111">
        <f>'LWA config'!E124</f>
        <v>-118.28167352</v>
      </c>
      <c r="D419" s="109">
        <f>'LWA config'!F124</f>
        <v>1182.7</v>
      </c>
      <c r="E419" s="107" t="s">
        <v>927</v>
      </c>
      <c r="F419" s="102">
        <f>('LWA config'!O124-1)*16+'LWA config'!T124-1</f>
        <v>473</v>
      </c>
      <c r="G419" s="102">
        <f>('LWA config'!X124-1)*64+_xlfn.BITXOR('LWA config'!AC124,2)+32*'LWA config'!AA124</f>
        <v>417</v>
      </c>
    </row>
    <row r="420" spans="1:7">
      <c r="A420" s="103" t="str">
        <f>'LWA config'!B86</f>
        <v>LWA-082</v>
      </c>
      <c r="B420" s="111">
        <f>'LWA config'!D86</f>
        <v>37.23962839</v>
      </c>
      <c r="C420" s="111">
        <f>'LWA config'!E86</f>
        <v>-118.28139333</v>
      </c>
      <c r="D420" s="109">
        <f>'LWA config'!F86</f>
        <v>1183.03</v>
      </c>
      <c r="E420" s="107" t="s">
        <v>926</v>
      </c>
      <c r="F420" s="102">
        <f>('LWA config'!O86-1)*16+'LWA config'!R86-1</f>
        <v>470</v>
      </c>
      <c r="G420" s="102">
        <f>('LWA config'!X86-1)*64+_xlfn.BITXOR('LWA config'!AB86,2)+32*'LWA config'!AA86</f>
        <v>418</v>
      </c>
    </row>
    <row r="421" spans="1:7">
      <c r="A421" s="103" t="str">
        <f>'LWA config'!B86</f>
        <v>LWA-082</v>
      </c>
      <c r="B421" s="111">
        <f>'LWA config'!D86</f>
        <v>37.23962839</v>
      </c>
      <c r="C421" s="111">
        <f>'LWA config'!E86</f>
        <v>-118.28139333</v>
      </c>
      <c r="D421" s="109">
        <f>'LWA config'!F86</f>
        <v>1183.03</v>
      </c>
      <c r="E421" s="107" t="s">
        <v>927</v>
      </c>
      <c r="F421" s="102">
        <f>('LWA config'!O86-1)*16+'LWA config'!T86-1</f>
        <v>471</v>
      </c>
      <c r="G421" s="102">
        <f>('LWA config'!X86-1)*64+_xlfn.BITXOR('LWA config'!AC86,2)+32*'LWA config'!AA86</f>
        <v>419</v>
      </c>
    </row>
    <row r="422" spans="1:7">
      <c r="A422" s="103" t="str">
        <f>'LWA config'!B147</f>
        <v>LWA-143</v>
      </c>
      <c r="B422" s="111">
        <f>'LWA config'!D147</f>
        <v>37.23999336</v>
      </c>
      <c r="C422" s="111">
        <f>'LWA config'!E147</f>
        <v>-118.28170397</v>
      </c>
      <c r="D422" s="109">
        <f>'LWA config'!F147</f>
        <v>1182.52</v>
      </c>
      <c r="E422" s="107" t="s">
        <v>926</v>
      </c>
      <c r="F422" s="102">
        <f>('LWA config'!O147-1)*16+'LWA config'!R147-1</f>
        <v>476</v>
      </c>
      <c r="G422" s="102">
        <f>('LWA config'!X147-1)*64+_xlfn.BITXOR('LWA config'!AB147,2)+32*'LWA config'!AA147</f>
        <v>420</v>
      </c>
    </row>
    <row r="423" spans="1:7">
      <c r="A423" s="103" t="str">
        <f>'LWA config'!B147</f>
        <v>LWA-143</v>
      </c>
      <c r="B423" s="111">
        <f>'LWA config'!D147</f>
        <v>37.23999336</v>
      </c>
      <c r="C423" s="111">
        <f>'LWA config'!E147</f>
        <v>-118.28170397</v>
      </c>
      <c r="D423" s="109">
        <f>'LWA config'!F147</f>
        <v>1182.52</v>
      </c>
      <c r="E423" s="107" t="s">
        <v>927</v>
      </c>
      <c r="F423" s="102">
        <f>('LWA config'!O147-1)*16+'LWA config'!T147-1</f>
        <v>477</v>
      </c>
      <c r="G423" s="102">
        <f>('LWA config'!X147-1)*64+_xlfn.BITXOR('LWA config'!AC147,2)+32*'LWA config'!AA147</f>
        <v>421</v>
      </c>
    </row>
    <row r="424" spans="1:7">
      <c r="A424" s="103" t="str">
        <f>'LWA config'!B146</f>
        <v>LWA-142</v>
      </c>
      <c r="B424" s="111">
        <f>'LWA config'!D146</f>
        <v>37.240032339999999</v>
      </c>
      <c r="C424" s="111">
        <f>'LWA config'!E146</f>
        <v>-118.28173251</v>
      </c>
      <c r="D424" s="109">
        <f>'LWA config'!F146</f>
        <v>1182.52</v>
      </c>
      <c r="E424" s="107" t="s">
        <v>926</v>
      </c>
      <c r="F424" s="102">
        <f>('LWA config'!O146-1)*16+'LWA config'!R146-1</f>
        <v>474</v>
      </c>
      <c r="G424" s="102">
        <f>('LWA config'!X146-1)*64+_xlfn.BITXOR('LWA config'!AB146,2)+32*'LWA config'!AA146</f>
        <v>422</v>
      </c>
    </row>
    <row r="425" spans="1:7">
      <c r="A425" s="103" t="str">
        <f>'LWA config'!B146</f>
        <v>LWA-142</v>
      </c>
      <c r="B425" s="111">
        <f>'LWA config'!D146</f>
        <v>37.240032339999999</v>
      </c>
      <c r="C425" s="111">
        <f>'LWA config'!E146</f>
        <v>-118.28173251</v>
      </c>
      <c r="D425" s="109">
        <f>'LWA config'!F146</f>
        <v>1182.52</v>
      </c>
      <c r="E425" s="107" t="s">
        <v>927</v>
      </c>
      <c r="F425" s="102">
        <f>('LWA config'!O146-1)*16+'LWA config'!T146-1</f>
        <v>475</v>
      </c>
      <c r="G425" s="102">
        <f>('LWA config'!X146-1)*64+_xlfn.BITXOR('LWA config'!AC146,2)+32*'LWA config'!AA146</f>
        <v>423</v>
      </c>
    </row>
    <row r="426" spans="1:7">
      <c r="A426" s="103" t="str">
        <f>'LWA config'!B149</f>
        <v>LWA-145</v>
      </c>
      <c r="B426" s="111">
        <f>'LWA config'!D149</f>
        <v>37.239921119999998</v>
      </c>
      <c r="C426" s="111">
        <f>'LWA config'!E149</f>
        <v>-118.28174098</v>
      </c>
      <c r="D426" s="109">
        <f>'LWA config'!F149</f>
        <v>1182.73</v>
      </c>
      <c r="E426" s="107" t="s">
        <v>926</v>
      </c>
      <c r="F426" s="102">
        <f>('LWA config'!O149-1)*16+'LWA config'!R149-1</f>
        <v>480</v>
      </c>
      <c r="G426" s="102">
        <f>('LWA config'!X149-1)*64+_xlfn.BITXOR('LWA config'!AB149,2)+32*'LWA config'!AA149</f>
        <v>424</v>
      </c>
    </row>
    <row r="427" spans="1:7">
      <c r="A427" s="103" t="str">
        <f>'LWA config'!B149</f>
        <v>LWA-145</v>
      </c>
      <c r="B427" s="111">
        <f>'LWA config'!D149</f>
        <v>37.239921119999998</v>
      </c>
      <c r="C427" s="111">
        <f>'LWA config'!E149</f>
        <v>-118.28174098</v>
      </c>
      <c r="D427" s="109">
        <f>'LWA config'!F149</f>
        <v>1182.73</v>
      </c>
      <c r="E427" s="107" t="s">
        <v>927</v>
      </c>
      <c r="F427" s="102">
        <f>('LWA config'!O149-1)*16+'LWA config'!T149-1</f>
        <v>481</v>
      </c>
      <c r="G427" s="102">
        <f>('LWA config'!X149-1)*64+_xlfn.BITXOR('LWA config'!AC149,2)+32*'LWA config'!AA149</f>
        <v>425</v>
      </c>
    </row>
    <row r="428" spans="1:7">
      <c r="A428" s="103" t="str">
        <f>'LWA config'!B148</f>
        <v>LWA-144</v>
      </c>
      <c r="B428" s="111">
        <f>'LWA config'!D148</f>
        <v>37.239981370000002</v>
      </c>
      <c r="C428" s="111">
        <f>'LWA config'!E148</f>
        <v>-118.28182151</v>
      </c>
      <c r="D428" s="109">
        <f>'LWA config'!F148</f>
        <v>1182.5899999999999</v>
      </c>
      <c r="E428" s="107" t="s">
        <v>926</v>
      </c>
      <c r="F428" s="102">
        <f>('LWA config'!O148-1)*16+'LWA config'!R148-1</f>
        <v>478</v>
      </c>
      <c r="G428" s="102">
        <f>('LWA config'!X148-1)*64+_xlfn.BITXOR('LWA config'!AB148,2)+32*'LWA config'!AA148</f>
        <v>426</v>
      </c>
    </row>
    <row r="429" spans="1:7">
      <c r="A429" s="103" t="str">
        <f>'LWA config'!B148</f>
        <v>LWA-144</v>
      </c>
      <c r="B429" s="111">
        <f>'LWA config'!D148</f>
        <v>37.239981370000002</v>
      </c>
      <c r="C429" s="111">
        <f>'LWA config'!E148</f>
        <v>-118.28182151</v>
      </c>
      <c r="D429" s="109">
        <f>'LWA config'!F148</f>
        <v>1182.5899999999999</v>
      </c>
      <c r="E429" s="107" t="s">
        <v>927</v>
      </c>
      <c r="F429" s="102">
        <f>('LWA config'!O148-1)*16+'LWA config'!T148-1</f>
        <v>479</v>
      </c>
      <c r="G429" s="102">
        <f>('LWA config'!X148-1)*64+_xlfn.BITXOR('LWA config'!AC148,2)+32*'LWA config'!AA148</f>
        <v>427</v>
      </c>
    </row>
    <row r="430" spans="1:7">
      <c r="A430" s="103" t="str">
        <f>'LWA config'!B151</f>
        <v>LWA-147</v>
      </c>
      <c r="B430" s="111">
        <f>'LWA config'!D151</f>
        <v>37.239815030000003</v>
      </c>
      <c r="C430" s="111">
        <f>'LWA config'!E151</f>
        <v>-118.28183121000001</v>
      </c>
      <c r="D430" s="109">
        <f>'LWA config'!F151</f>
        <v>1182.78</v>
      </c>
      <c r="E430" s="107" t="s">
        <v>926</v>
      </c>
      <c r="F430" s="102">
        <f>('LWA config'!O151-1)*16+'LWA config'!R151-1</f>
        <v>484</v>
      </c>
      <c r="G430" s="102">
        <f>('LWA config'!X151-1)*64+_xlfn.BITXOR('LWA config'!AB151,2)+32*'LWA config'!AA151</f>
        <v>428</v>
      </c>
    </row>
    <row r="431" spans="1:7">
      <c r="A431" s="103" t="str">
        <f>'LWA config'!B151</f>
        <v>LWA-147</v>
      </c>
      <c r="B431" s="111">
        <f>'LWA config'!D151</f>
        <v>37.239815030000003</v>
      </c>
      <c r="C431" s="111">
        <f>'LWA config'!E151</f>
        <v>-118.28183121000001</v>
      </c>
      <c r="D431" s="109">
        <f>'LWA config'!F151</f>
        <v>1182.78</v>
      </c>
      <c r="E431" s="107" t="s">
        <v>927</v>
      </c>
      <c r="F431" s="102">
        <f>('LWA config'!O151-1)*16+'LWA config'!T151-1</f>
        <v>485</v>
      </c>
      <c r="G431" s="102">
        <f>('LWA config'!X151-1)*64+_xlfn.BITXOR('LWA config'!AC151,2)+32*'LWA config'!AA151</f>
        <v>429</v>
      </c>
    </row>
    <row r="432" spans="1:7">
      <c r="A432" s="103" t="str">
        <f>'LWA config'!B154</f>
        <v>LWA-150</v>
      </c>
      <c r="B432" s="111">
        <f>'LWA config'!D154</f>
        <v>37.239579409999997</v>
      </c>
      <c r="C432" s="111">
        <f>'LWA config'!E154</f>
        <v>-118.28173965000001</v>
      </c>
      <c r="D432" s="109">
        <f>'LWA config'!F154</f>
        <v>1182.76</v>
      </c>
      <c r="E432" s="107" t="s">
        <v>926</v>
      </c>
      <c r="F432" s="102">
        <f>('LWA config'!O154-1)*16+'LWA config'!R154-1</f>
        <v>482</v>
      </c>
      <c r="G432" s="102">
        <f>('LWA config'!X154-1)*64+_xlfn.BITXOR('LWA config'!AB154,2)+32*'LWA config'!AA154</f>
        <v>430</v>
      </c>
    </row>
    <row r="433" spans="1:7">
      <c r="A433" s="103" t="str">
        <f>'LWA config'!B154</f>
        <v>LWA-150</v>
      </c>
      <c r="B433" s="111">
        <f>'LWA config'!D154</f>
        <v>37.239579409999997</v>
      </c>
      <c r="C433" s="111">
        <f>'LWA config'!E154</f>
        <v>-118.28173965000001</v>
      </c>
      <c r="D433" s="109">
        <f>'LWA config'!F154</f>
        <v>1182.76</v>
      </c>
      <c r="E433" s="107" t="s">
        <v>927</v>
      </c>
      <c r="F433" s="102">
        <f>('LWA config'!O154-1)*16+'LWA config'!T154-1</f>
        <v>483</v>
      </c>
      <c r="G433" s="102">
        <f>('LWA config'!X154-1)*64+_xlfn.BITXOR('LWA config'!AC154,2)+32*'LWA config'!AA154</f>
        <v>431</v>
      </c>
    </row>
    <row r="434" spans="1:7">
      <c r="A434" s="103" t="str">
        <f>'LWA config'!B153</f>
        <v>LWA-149</v>
      </c>
      <c r="B434" s="111">
        <f>'LWA config'!D153</f>
        <v>37.239651649999999</v>
      </c>
      <c r="C434" s="111">
        <f>'LWA config'!E153</f>
        <v>-118.28177691</v>
      </c>
      <c r="D434" s="109">
        <f>'LWA config'!F153</f>
        <v>1182.8399999999999</v>
      </c>
      <c r="E434" s="107" t="s">
        <v>926</v>
      </c>
      <c r="F434" s="102">
        <f>('LWA config'!O153-1)*16+'LWA config'!R153-1</f>
        <v>488</v>
      </c>
      <c r="G434" s="102">
        <f>('LWA config'!X153-1)*64+_xlfn.BITXOR('LWA config'!AB153,2)+32*'LWA config'!AA153</f>
        <v>432</v>
      </c>
    </row>
    <row r="435" spans="1:7">
      <c r="A435" s="103" t="str">
        <f>'LWA config'!B153</f>
        <v>LWA-149</v>
      </c>
      <c r="B435" s="111">
        <f>'LWA config'!D153</f>
        <v>37.239651649999999</v>
      </c>
      <c r="C435" s="111">
        <f>'LWA config'!E153</f>
        <v>-118.28177691</v>
      </c>
      <c r="D435" s="109">
        <f>'LWA config'!F153</f>
        <v>1182.8399999999999</v>
      </c>
      <c r="E435" s="107" t="s">
        <v>927</v>
      </c>
      <c r="F435" s="102">
        <f>('LWA config'!O153-1)*16+'LWA config'!T153-1</f>
        <v>489</v>
      </c>
      <c r="G435" s="102">
        <f>('LWA config'!X153-1)*64+_xlfn.BITXOR('LWA config'!AC153,2)+32*'LWA config'!AA153</f>
        <v>433</v>
      </c>
    </row>
    <row r="436" spans="1:7">
      <c r="A436" s="103" t="str">
        <f>'LWA config'!B152</f>
        <v>LWA-148</v>
      </c>
      <c r="B436" s="111">
        <f>'LWA config'!D152</f>
        <v>37.239717079999998</v>
      </c>
      <c r="C436" s="111">
        <f>'LWA config'!E152</f>
        <v>-118.2817838</v>
      </c>
      <c r="D436" s="109">
        <f>'LWA config'!F152</f>
        <v>1182.79</v>
      </c>
      <c r="E436" s="107" t="s">
        <v>926</v>
      </c>
      <c r="F436" s="102">
        <f>('LWA config'!O152-1)*16+'LWA config'!R152-1</f>
        <v>486</v>
      </c>
      <c r="G436" s="102">
        <f>('LWA config'!X152-1)*64+_xlfn.BITXOR('LWA config'!AB152,2)+32*'LWA config'!AA152</f>
        <v>434</v>
      </c>
    </row>
    <row r="437" spans="1:7">
      <c r="A437" s="103" t="str">
        <f>'LWA config'!B152</f>
        <v>LWA-148</v>
      </c>
      <c r="B437" s="111">
        <f>'LWA config'!D152</f>
        <v>37.239717079999998</v>
      </c>
      <c r="C437" s="111">
        <f>'LWA config'!E152</f>
        <v>-118.2817838</v>
      </c>
      <c r="D437" s="109">
        <f>'LWA config'!F152</f>
        <v>1182.79</v>
      </c>
      <c r="E437" s="107" t="s">
        <v>927</v>
      </c>
      <c r="F437" s="102">
        <f>('LWA config'!O152-1)*16+'LWA config'!T152-1</f>
        <v>487</v>
      </c>
      <c r="G437" s="102">
        <f>('LWA config'!X152-1)*64+_xlfn.BITXOR('LWA config'!AC152,2)+32*'LWA config'!AA152</f>
        <v>435</v>
      </c>
    </row>
    <row r="438" spans="1:7">
      <c r="A438" s="103" t="str">
        <f>'LWA config'!B155</f>
        <v>LWA-151</v>
      </c>
      <c r="B438" s="111">
        <f>'LWA config'!D155</f>
        <v>37.239575889999998</v>
      </c>
      <c r="C438" s="111">
        <f>'LWA config'!E155</f>
        <v>-118.28187092</v>
      </c>
      <c r="D438" s="109">
        <f>'LWA config'!F155</f>
        <v>1182.8</v>
      </c>
      <c r="E438" s="115" t="s">
        <v>926</v>
      </c>
      <c r="F438" s="102">
        <f>('LWA config'!O155-1)*16+'LWA config'!R155-1</f>
        <v>492</v>
      </c>
      <c r="G438" s="102">
        <f>('LWA config'!X155-1)*64+_xlfn.BITXOR('LWA config'!AB155,2)+32*'LWA config'!AA155</f>
        <v>436</v>
      </c>
    </row>
    <row r="439" spans="1:7">
      <c r="A439" s="103" t="str">
        <f>'LWA config'!B155</f>
        <v>LWA-151</v>
      </c>
      <c r="B439" s="111">
        <f>'LWA config'!D155</f>
        <v>37.239575889999998</v>
      </c>
      <c r="C439" s="111">
        <f>'LWA config'!E155</f>
        <v>-118.28187092</v>
      </c>
      <c r="D439" s="109">
        <f>'LWA config'!F155</f>
        <v>1182.8</v>
      </c>
      <c r="E439" s="116" t="s">
        <v>927</v>
      </c>
      <c r="F439" s="102">
        <f>('LWA config'!O155-1)*16+'LWA config'!T155-1</f>
        <v>493</v>
      </c>
      <c r="G439" s="102">
        <f>('LWA config'!X155-1)*64+_xlfn.BITXOR('LWA config'!AC155,2)+32*'LWA config'!AA155</f>
        <v>437</v>
      </c>
    </row>
    <row r="440" spans="1:7">
      <c r="A440" s="103" t="str">
        <f>'LWA config'!B176</f>
        <v>LWA-172</v>
      </c>
      <c r="B440" s="111">
        <f>'LWA config'!D176</f>
        <v>37.239846460000003</v>
      </c>
      <c r="C440" s="111">
        <f>'LWA config'!E176</f>
        <v>-118.28193358</v>
      </c>
      <c r="D440" s="109">
        <f>'LWA config'!F176</f>
        <v>1182.72</v>
      </c>
      <c r="E440" s="107" t="s">
        <v>926</v>
      </c>
      <c r="F440" s="102">
        <f>('LWA config'!O176-1)*16+'LWA config'!R176-1</f>
        <v>490</v>
      </c>
      <c r="G440" s="102">
        <f>('LWA config'!X176-1)*64+_xlfn.BITXOR('LWA config'!AB176,2)+32*'LWA config'!AA176</f>
        <v>438</v>
      </c>
    </row>
    <row r="441" spans="1:7">
      <c r="A441" s="103" t="str">
        <f>'LWA config'!B176</f>
        <v>LWA-172</v>
      </c>
      <c r="B441" s="111">
        <f>'LWA config'!D176</f>
        <v>37.239846460000003</v>
      </c>
      <c r="C441" s="111">
        <f>'LWA config'!E176</f>
        <v>-118.28193358</v>
      </c>
      <c r="D441" s="109">
        <f>'LWA config'!F176</f>
        <v>1182.72</v>
      </c>
      <c r="E441" s="107" t="s">
        <v>927</v>
      </c>
      <c r="F441" s="102">
        <f>('LWA config'!O176-1)*16+'LWA config'!T176-1</f>
        <v>491</v>
      </c>
      <c r="G441" s="102">
        <f>('LWA config'!X176-1)*64+_xlfn.BITXOR('LWA config'!AC176,2)+32*'LWA config'!AA176</f>
        <v>439</v>
      </c>
    </row>
    <row r="442" spans="1:7">
      <c r="A442" s="103" t="str">
        <f>'LWA config'!B283</f>
        <v>LWA-279</v>
      </c>
      <c r="B442" s="111">
        <f>'LWA config'!D283</f>
        <v>37.244668040000001</v>
      </c>
      <c r="C442" s="111">
        <f>'LWA config'!E283</f>
        <v>-118.27768356999999</v>
      </c>
      <c r="D442" s="109">
        <f>'LWA config'!F283</f>
        <v>1183.98</v>
      </c>
      <c r="E442" s="107" t="s">
        <v>926</v>
      </c>
      <c r="F442" s="102">
        <f>('LWA config'!O283-1)*16+'LWA config'!R283-1</f>
        <v>170</v>
      </c>
      <c r="G442" s="102">
        <f>('LWA config'!X283-1)*64+_xlfn.BITXOR('LWA config'!AB283,2)+32*'LWA config'!AA283</f>
        <v>440</v>
      </c>
    </row>
    <row r="443" spans="1:7">
      <c r="A443" s="103" t="str">
        <f>'LWA config'!B283</f>
        <v>LWA-279</v>
      </c>
      <c r="B443" s="111">
        <f>'LWA config'!D283</f>
        <v>37.244668040000001</v>
      </c>
      <c r="C443" s="111">
        <f>'LWA config'!E283</f>
        <v>-118.27768356999999</v>
      </c>
      <c r="D443" s="109">
        <f>'LWA config'!F283</f>
        <v>1183.98</v>
      </c>
      <c r="E443" s="107" t="s">
        <v>927</v>
      </c>
      <c r="F443" s="102">
        <f>('LWA config'!O283-1)*16+'LWA config'!T283-1</f>
        <v>171</v>
      </c>
      <c r="G443" s="102">
        <f>('LWA config'!X283-1)*64+_xlfn.BITXOR('LWA config'!AC283,2)+32*'LWA config'!AA283</f>
        <v>441</v>
      </c>
    </row>
    <row r="444" spans="1:7">
      <c r="A444" s="103" t="str">
        <f>'LWA config'!B182</f>
        <v>LWA-178</v>
      </c>
      <c r="B444" s="111">
        <f>'LWA config'!D182</f>
        <v>37.239644220000002</v>
      </c>
      <c r="C444" s="111">
        <f>'LWA config'!E182</f>
        <v>-118.28188461000001</v>
      </c>
      <c r="D444" s="109">
        <f>'LWA config'!F182</f>
        <v>1182.83</v>
      </c>
      <c r="E444" s="107" t="s">
        <v>926</v>
      </c>
      <c r="F444" s="102">
        <f>('LWA config'!O182-1)*16+'LWA config'!R182-1</f>
        <v>494</v>
      </c>
      <c r="G444" s="102">
        <f>('LWA config'!X182-1)*64+_xlfn.BITXOR('LWA config'!AB182,2)+32*'LWA config'!AA182</f>
        <v>442</v>
      </c>
    </row>
    <row r="445" spans="1:7">
      <c r="A445" s="103" t="str">
        <f>'LWA config'!B182</f>
        <v>LWA-178</v>
      </c>
      <c r="B445" s="111">
        <f>'LWA config'!D182</f>
        <v>37.239644220000002</v>
      </c>
      <c r="C445" s="111">
        <f>'LWA config'!E182</f>
        <v>-118.28188461000001</v>
      </c>
      <c r="D445" s="109">
        <f>'LWA config'!F182</f>
        <v>1182.83</v>
      </c>
      <c r="E445" s="107" t="s">
        <v>927</v>
      </c>
      <c r="F445" s="102">
        <f>('LWA config'!O182-1)*16+'LWA config'!T182-1</f>
        <v>495</v>
      </c>
      <c r="G445" s="102">
        <f>('LWA config'!X182-1)*64+_xlfn.BITXOR('LWA config'!AC182,2)+32*'LWA config'!AA182</f>
        <v>443</v>
      </c>
    </row>
    <row r="446" spans="1:7">
      <c r="A446" s="103" t="str">
        <f>'LWA config'!B359</f>
        <v>LWA-355</v>
      </c>
      <c r="B446" s="111">
        <f>'LWA config'!D359</f>
        <v>37.236051680199992</v>
      </c>
      <c r="C446" s="111">
        <f>'LWA config'!E359</f>
        <v>-118.2822477262</v>
      </c>
      <c r="D446" s="109">
        <f>'LWA config'!F359</f>
        <v>1181.72</v>
      </c>
      <c r="E446" s="107" t="s">
        <v>926</v>
      </c>
      <c r="F446" s="102">
        <f>('LWA config'!O359-1)*16+'LWA config'!R359-1</f>
        <v>174</v>
      </c>
      <c r="G446" s="102">
        <f>('LWA config'!X359-1)*64+_xlfn.BITXOR('LWA config'!AB359,2)+32*'LWA config'!AA359</f>
        <v>444</v>
      </c>
    </row>
    <row r="447" spans="1:7">
      <c r="A447" s="103" t="str">
        <f>'LWA config'!B359</f>
        <v>LWA-355</v>
      </c>
      <c r="B447" s="111">
        <f>'LWA config'!D359</f>
        <v>37.236051680199992</v>
      </c>
      <c r="C447" s="111">
        <f>'LWA config'!E359</f>
        <v>-118.2822477262</v>
      </c>
      <c r="D447" s="109">
        <f>'LWA config'!F359</f>
        <v>1181.72</v>
      </c>
      <c r="E447" s="107" t="s">
        <v>927</v>
      </c>
      <c r="F447" s="102">
        <f>('LWA config'!O359-1)*16+'LWA config'!T359-1</f>
        <v>175</v>
      </c>
      <c r="G447" s="102">
        <f>('LWA config'!X359-1)*64+_xlfn.BITXOR('LWA config'!AC359,2)+32*'LWA config'!AA359</f>
        <v>445</v>
      </c>
    </row>
    <row r="448" spans="1:7">
      <c r="A448" s="103" t="str">
        <f>'LWA config'!B291</f>
        <v>LWA-287</v>
      </c>
      <c r="B448" s="111">
        <f>'LWA config'!D291</f>
        <v>37.244773619999997</v>
      </c>
      <c r="C448" s="111">
        <f>'LWA config'!E291</f>
        <v>-118.29293207000001</v>
      </c>
      <c r="D448" s="109">
        <f>'LWA config'!F291</f>
        <v>1179.9000000000001</v>
      </c>
      <c r="E448" s="107" t="s">
        <v>926</v>
      </c>
      <c r="F448" s="102">
        <f>('LWA config'!O291-1)*16+'LWA config'!R291-1</f>
        <v>172</v>
      </c>
      <c r="G448" s="102">
        <f>('LWA config'!X291-1)*64+_xlfn.BITXOR('LWA config'!AB291,2)+32*'LWA config'!AA291</f>
        <v>446</v>
      </c>
    </row>
    <row r="449" spans="1:7">
      <c r="A449" s="103" t="str">
        <f>'LWA config'!B291</f>
        <v>LWA-287</v>
      </c>
      <c r="B449" s="111">
        <f>'LWA config'!D291</f>
        <v>37.244773619999997</v>
      </c>
      <c r="C449" s="111">
        <f>'LWA config'!E291</f>
        <v>-118.29293207000001</v>
      </c>
      <c r="D449" s="109">
        <f>'LWA config'!F291</f>
        <v>1179.9000000000001</v>
      </c>
      <c r="E449" s="107" t="s">
        <v>927</v>
      </c>
      <c r="F449" s="102">
        <f>('LWA config'!O291-1)*16+'LWA config'!T291-1</f>
        <v>173</v>
      </c>
      <c r="G449" s="102">
        <f>('LWA config'!X291-1)*64+_xlfn.BITXOR('LWA config'!AC291,2)+32*'LWA config'!AA291</f>
        <v>447</v>
      </c>
    </row>
    <row r="450" spans="1:7">
      <c r="A450" s="103" t="str">
        <f>'LWA config'!B128</f>
        <v>LWA-124</v>
      </c>
      <c r="B450" s="111">
        <f>'LWA config'!D128</f>
        <v>37.239280880000003</v>
      </c>
      <c r="C450" s="111">
        <f>'LWA config'!E128</f>
        <v>-118.28161606</v>
      </c>
      <c r="D450" s="109">
        <f>'LWA config'!F128</f>
        <v>1182.8699999999999</v>
      </c>
      <c r="E450" s="107" t="s">
        <v>926</v>
      </c>
      <c r="F450" s="102">
        <f>('LWA config'!O128-1)*16+'LWA config'!R128-1</f>
        <v>498</v>
      </c>
      <c r="G450" s="102">
        <f>('LWA config'!X128-1)*64+_xlfn.BITXOR('LWA config'!AB128,2)+32*'LWA config'!AA128</f>
        <v>448</v>
      </c>
    </row>
    <row r="451" spans="1:7">
      <c r="A451" s="103" t="str">
        <f>'LWA config'!B128</f>
        <v>LWA-124</v>
      </c>
      <c r="B451" s="111">
        <f>'LWA config'!D128</f>
        <v>37.239280880000003</v>
      </c>
      <c r="C451" s="111">
        <f>'LWA config'!E128</f>
        <v>-118.28161606</v>
      </c>
      <c r="D451" s="109">
        <f>'LWA config'!F128</f>
        <v>1182.8699999999999</v>
      </c>
      <c r="E451" s="107" t="s">
        <v>927</v>
      </c>
      <c r="F451" s="102">
        <f>('LWA config'!O128-1)*16+'LWA config'!T128-1</f>
        <v>499</v>
      </c>
      <c r="G451" s="102">
        <f>('LWA config'!X128-1)*64+_xlfn.BITXOR('LWA config'!AC128,2)+32*'LWA config'!AA128</f>
        <v>449</v>
      </c>
    </row>
    <row r="452" spans="1:7">
      <c r="A452" s="103" t="str">
        <f>'LWA config'!B131</f>
        <v>LWA-127</v>
      </c>
      <c r="B452" s="111">
        <f>'LWA config'!D131</f>
        <v>37.239038890000003</v>
      </c>
      <c r="C452" s="111">
        <f>'LWA config'!E131</f>
        <v>-118.28162302</v>
      </c>
      <c r="D452" s="109">
        <f>'LWA config'!F131</f>
        <v>1182.69</v>
      </c>
      <c r="E452" s="107" t="s">
        <v>926</v>
      </c>
      <c r="F452" s="102">
        <f>('LWA config'!O131-1)*16+'LWA config'!R131-1</f>
        <v>496</v>
      </c>
      <c r="G452" s="102">
        <f>('LWA config'!X131-1)*64+_xlfn.BITXOR('LWA config'!AB131,2)+32*'LWA config'!AA131</f>
        <v>450</v>
      </c>
    </row>
    <row r="453" spans="1:7">
      <c r="A453" s="103" t="str">
        <f>'LWA config'!B131</f>
        <v>LWA-127</v>
      </c>
      <c r="B453" s="111">
        <f>'LWA config'!D131</f>
        <v>37.239038890000003</v>
      </c>
      <c r="C453" s="111">
        <f>'LWA config'!E131</f>
        <v>-118.28162302</v>
      </c>
      <c r="D453" s="109">
        <f>'LWA config'!F131</f>
        <v>1182.69</v>
      </c>
      <c r="E453" s="107" t="s">
        <v>927</v>
      </c>
      <c r="F453" s="102">
        <f>('LWA config'!O131-1)*16+'LWA config'!T131-1</f>
        <v>497</v>
      </c>
      <c r="G453" s="102">
        <f>('LWA config'!X131-1)*64+_xlfn.BITXOR('LWA config'!AC131,2)+32*'LWA config'!AA131</f>
        <v>451</v>
      </c>
    </row>
    <row r="454" spans="1:7">
      <c r="A454" s="103" t="str">
        <f>'LWA config'!B130</f>
        <v>LWA-126</v>
      </c>
      <c r="B454" s="111">
        <f>'LWA config'!D130</f>
        <v>37.23911433</v>
      </c>
      <c r="C454" s="111">
        <f>'LWA config'!E130</f>
        <v>-118.28151776</v>
      </c>
      <c r="D454" s="109">
        <f>'LWA config'!F130</f>
        <v>1182.75</v>
      </c>
      <c r="E454" s="107" t="s">
        <v>926</v>
      </c>
      <c r="F454" s="102">
        <f>('LWA config'!O130-1)*16+'LWA config'!R130-1</f>
        <v>502</v>
      </c>
      <c r="G454" s="102">
        <f>('LWA config'!X130-1)*64+_xlfn.BITXOR('LWA config'!AB130,2)+32*'LWA config'!AA130</f>
        <v>452</v>
      </c>
    </row>
    <row r="455" spans="1:7">
      <c r="A455" s="103" t="str">
        <f>'LWA config'!B130</f>
        <v>LWA-126</v>
      </c>
      <c r="B455" s="111">
        <f>'LWA config'!D130</f>
        <v>37.23911433</v>
      </c>
      <c r="C455" s="111">
        <f>'LWA config'!E130</f>
        <v>-118.28151776</v>
      </c>
      <c r="D455" s="109">
        <f>'LWA config'!F130</f>
        <v>1182.75</v>
      </c>
      <c r="E455" s="107" t="s">
        <v>927</v>
      </c>
      <c r="F455" s="102">
        <f>('LWA config'!O130-1)*16+'LWA config'!T130-1</f>
        <v>503</v>
      </c>
      <c r="G455" s="102">
        <f>('LWA config'!X130-1)*64+_xlfn.BITXOR('LWA config'!AC130,2)+32*'LWA config'!AA130</f>
        <v>453</v>
      </c>
    </row>
    <row r="456" spans="1:7">
      <c r="A456" s="103" t="str">
        <f>'LWA config'!B129</f>
        <v>LWA-125</v>
      </c>
      <c r="B456" s="111">
        <f>'LWA config'!D129</f>
        <v>37.239127250000003</v>
      </c>
      <c r="C456" s="111">
        <f>'LWA config'!E129</f>
        <v>-118.28160523</v>
      </c>
      <c r="D456" s="109">
        <f>'LWA config'!F129</f>
        <v>1182.77</v>
      </c>
      <c r="E456" s="107" t="s">
        <v>926</v>
      </c>
      <c r="F456" s="102">
        <f>('LWA config'!O129-1)*16+'LWA config'!R129-1</f>
        <v>500</v>
      </c>
      <c r="G456" s="102">
        <f>('LWA config'!X129-1)*64+_xlfn.BITXOR('LWA config'!AB129,2)+32*'LWA config'!AA129</f>
        <v>454</v>
      </c>
    </row>
    <row r="457" spans="1:7">
      <c r="A457" s="103" t="str">
        <f>'LWA config'!B129</f>
        <v>LWA-125</v>
      </c>
      <c r="B457" s="111">
        <f>'LWA config'!D129</f>
        <v>37.239127250000003</v>
      </c>
      <c r="C457" s="111">
        <f>'LWA config'!E129</f>
        <v>-118.28160523</v>
      </c>
      <c r="D457" s="109">
        <f>'LWA config'!F129</f>
        <v>1182.77</v>
      </c>
      <c r="E457" s="107" t="s">
        <v>927</v>
      </c>
      <c r="F457" s="102">
        <f>('LWA config'!O129-1)*16+'LWA config'!T129-1</f>
        <v>501</v>
      </c>
      <c r="G457" s="102">
        <f>('LWA config'!X129-1)*64+_xlfn.BITXOR('LWA config'!AC129,2)+32*'LWA config'!AA129</f>
        <v>455</v>
      </c>
    </row>
    <row r="458" spans="1:7">
      <c r="A458" s="103" t="str">
        <f>'LWA config'!B192</f>
        <v>LWA-188</v>
      </c>
      <c r="B458" s="111">
        <f>'LWA config'!D192</f>
        <v>37.239132589999997</v>
      </c>
      <c r="C458" s="111">
        <f>'LWA config'!E192</f>
        <v>-118.2818888</v>
      </c>
      <c r="D458" s="109">
        <f>'LWA config'!F192</f>
        <v>1182.7</v>
      </c>
      <c r="E458" s="107" t="s">
        <v>926</v>
      </c>
      <c r="F458" s="102">
        <f>('LWA config'!O192-1)*16+'LWA config'!R192-1</f>
        <v>506</v>
      </c>
      <c r="G458" s="102">
        <f>('LWA config'!X192-1)*64+_xlfn.BITXOR('LWA config'!AB192,2)+32*'LWA config'!AA192</f>
        <v>456</v>
      </c>
    </row>
    <row r="459" spans="1:7">
      <c r="A459" s="103" t="str">
        <f>'LWA config'!B192</f>
        <v>LWA-188</v>
      </c>
      <c r="B459" s="111">
        <f>'LWA config'!D192</f>
        <v>37.239132589999997</v>
      </c>
      <c r="C459" s="111">
        <f>'LWA config'!E192</f>
        <v>-118.2818888</v>
      </c>
      <c r="D459" s="109">
        <f>'LWA config'!F192</f>
        <v>1182.7</v>
      </c>
      <c r="E459" s="107" t="s">
        <v>927</v>
      </c>
      <c r="F459" s="102">
        <f>('LWA config'!O192-1)*16+'LWA config'!T192-1</f>
        <v>507</v>
      </c>
      <c r="G459" s="102">
        <f>('LWA config'!X192-1)*64+_xlfn.BITXOR('LWA config'!AC192,2)+32*'LWA config'!AA192</f>
        <v>457</v>
      </c>
    </row>
    <row r="460" spans="1:7">
      <c r="A460" s="103" t="str">
        <f>'LWA config'!B132</f>
        <v>LWA-128</v>
      </c>
      <c r="B460" s="111">
        <f>'LWA config'!D132</f>
        <v>37.238908729999999</v>
      </c>
      <c r="C460" s="111">
        <f>'LWA config'!E132</f>
        <v>-118.28165783999999</v>
      </c>
      <c r="D460" s="109">
        <f>'LWA config'!F132</f>
        <v>1182.67</v>
      </c>
      <c r="E460" s="107" t="s">
        <v>926</v>
      </c>
      <c r="F460" s="102">
        <f>('LWA config'!O132-1)*16+'LWA config'!R132-1</f>
        <v>504</v>
      </c>
      <c r="G460" s="102">
        <f>('LWA config'!X132-1)*64+_xlfn.BITXOR('LWA config'!AB132,2)+32*'LWA config'!AA132</f>
        <v>458</v>
      </c>
    </row>
    <row r="461" spans="1:7">
      <c r="A461" s="103" t="str">
        <f>'LWA config'!B132</f>
        <v>LWA-128</v>
      </c>
      <c r="B461" s="111">
        <f>'LWA config'!D132</f>
        <v>37.238908729999999</v>
      </c>
      <c r="C461" s="111">
        <f>'LWA config'!E132</f>
        <v>-118.28165783999999</v>
      </c>
      <c r="D461" s="109">
        <f>'LWA config'!F132</f>
        <v>1182.67</v>
      </c>
      <c r="E461" s="107" t="s">
        <v>927</v>
      </c>
      <c r="F461" s="102">
        <f>('LWA config'!O132-1)*16+'LWA config'!T132-1</f>
        <v>505</v>
      </c>
      <c r="G461" s="102">
        <f>('LWA config'!X132-1)*64+_xlfn.BITXOR('LWA config'!AC132,2)+32*'LWA config'!AA132</f>
        <v>459</v>
      </c>
    </row>
    <row r="462" spans="1:7">
      <c r="A462" s="103" t="str">
        <f>'LWA config'!B157</f>
        <v>LWA-153</v>
      </c>
      <c r="B462" s="111">
        <f>'LWA config'!D157</f>
        <v>37.23945389</v>
      </c>
      <c r="C462" s="111">
        <f>'LWA config'!E157</f>
        <v>-118.28177201</v>
      </c>
      <c r="D462" s="109">
        <f>'LWA config'!F157</f>
        <v>1182.76</v>
      </c>
      <c r="E462" s="107" t="s">
        <v>926</v>
      </c>
      <c r="F462" s="102">
        <f>('LWA config'!O157-1)*16+'LWA config'!R157-1</f>
        <v>510</v>
      </c>
      <c r="G462" s="102">
        <f>('LWA config'!X157-1)*64+_xlfn.BITXOR('LWA config'!AB157,2)+32*'LWA config'!AA157</f>
        <v>460</v>
      </c>
    </row>
    <row r="463" spans="1:7">
      <c r="A463" s="103" t="str">
        <f>'LWA config'!B157</f>
        <v>LWA-153</v>
      </c>
      <c r="B463" s="111">
        <f>'LWA config'!D157</f>
        <v>37.23945389</v>
      </c>
      <c r="C463" s="111">
        <f>'LWA config'!E157</f>
        <v>-118.28177201</v>
      </c>
      <c r="D463" s="109">
        <f>'LWA config'!F157</f>
        <v>1182.76</v>
      </c>
      <c r="E463" s="107" t="s">
        <v>927</v>
      </c>
      <c r="F463" s="102">
        <f>('LWA config'!O157-1)*16+'LWA config'!T157-1</f>
        <v>511</v>
      </c>
      <c r="G463" s="102">
        <f>('LWA config'!X157-1)*64+_xlfn.BITXOR('LWA config'!AC157,2)+32*'LWA config'!AA157</f>
        <v>461</v>
      </c>
    </row>
    <row r="464" spans="1:7">
      <c r="A464" s="103" t="str">
        <f>'LWA config'!B156</f>
        <v>LWA-152</v>
      </c>
      <c r="B464" s="111">
        <f>'LWA config'!D156</f>
        <v>37.239511950000001</v>
      </c>
      <c r="C464" s="111">
        <f>'LWA config'!E156</f>
        <v>-118.28182427</v>
      </c>
      <c r="D464" s="109">
        <f>'LWA config'!F156</f>
        <v>1182.72</v>
      </c>
      <c r="E464" s="115" t="s">
        <v>926</v>
      </c>
      <c r="F464" s="102">
        <f>('LWA config'!O156-1)*16+'LWA config'!R156-1</f>
        <v>508</v>
      </c>
      <c r="G464" s="102">
        <f>('LWA config'!X156-1)*64+_xlfn.BITXOR('LWA config'!AB156,2)+32*'LWA config'!AA156</f>
        <v>462</v>
      </c>
    </row>
    <row r="465" spans="1:7">
      <c r="A465" s="103" t="str">
        <f>'LWA config'!B156</f>
        <v>LWA-152</v>
      </c>
      <c r="B465" s="111">
        <f>'LWA config'!D156</f>
        <v>37.239511950000001</v>
      </c>
      <c r="C465" s="111">
        <f>'LWA config'!E156</f>
        <v>-118.28182427</v>
      </c>
      <c r="D465" s="109">
        <f>'LWA config'!F156</f>
        <v>1182.72</v>
      </c>
      <c r="E465" s="107" t="s">
        <v>927</v>
      </c>
      <c r="F465" s="102">
        <f>('LWA config'!O156-1)*16+'LWA config'!T156-1</f>
        <v>509</v>
      </c>
      <c r="G465" s="102">
        <f>('LWA config'!X156-1)*64+_xlfn.BITXOR('LWA config'!AC156,2)+32*'LWA config'!AA156</f>
        <v>463</v>
      </c>
    </row>
    <row r="466" spans="1:7">
      <c r="A466" s="103" t="str">
        <f>'LWA config'!B159</f>
        <v>LWA-155</v>
      </c>
      <c r="B466" s="111">
        <f>'LWA config'!D159</f>
        <v>37.239356530000002</v>
      </c>
      <c r="C466" s="111">
        <f>'LWA config'!E159</f>
        <v>-118.2817072</v>
      </c>
      <c r="D466" s="109">
        <f>'LWA config'!F159</f>
        <v>1182.8399999999999</v>
      </c>
      <c r="E466" s="107" t="s">
        <v>926</v>
      </c>
      <c r="F466" s="102">
        <f>('LWA config'!O159-1)*16+'LWA config'!R159-1</f>
        <v>514</v>
      </c>
      <c r="G466" s="102">
        <f>('LWA config'!X159-1)*64+_xlfn.BITXOR('LWA config'!AB159,2)+32*'LWA config'!AA159</f>
        <v>464</v>
      </c>
    </row>
    <row r="467" spans="1:7">
      <c r="A467" s="103" t="str">
        <f>'LWA config'!B159</f>
        <v>LWA-155</v>
      </c>
      <c r="B467" s="111">
        <f>'LWA config'!D159</f>
        <v>37.239356530000002</v>
      </c>
      <c r="C467" s="111">
        <f>'LWA config'!E159</f>
        <v>-118.2817072</v>
      </c>
      <c r="D467" s="109">
        <f>'LWA config'!F159</f>
        <v>1182.8399999999999</v>
      </c>
      <c r="E467" s="107" t="s">
        <v>927</v>
      </c>
      <c r="F467" s="102">
        <f>('LWA config'!O159-1)*16+'LWA config'!T159-1</f>
        <v>515</v>
      </c>
      <c r="G467" s="102">
        <f>('LWA config'!X159-1)*64+_xlfn.BITXOR('LWA config'!AC159,2)+32*'LWA config'!AA159</f>
        <v>465</v>
      </c>
    </row>
    <row r="468" spans="1:7">
      <c r="A468" s="103" t="str">
        <f>'LWA config'!B158</f>
        <v>LWA-154</v>
      </c>
      <c r="B468" s="111">
        <f>'LWA config'!D158</f>
        <v>37.239378000000002</v>
      </c>
      <c r="C468" s="111">
        <f>'LWA config'!E158</f>
        <v>-118.28175883999999</v>
      </c>
      <c r="D468" s="109">
        <f>'LWA config'!F158</f>
        <v>1182.8800000000001</v>
      </c>
      <c r="E468" s="107" t="s">
        <v>926</v>
      </c>
      <c r="F468" s="102">
        <f>('LWA config'!O158-1)*16+'LWA config'!R158-1</f>
        <v>512</v>
      </c>
      <c r="G468" s="102">
        <f>('LWA config'!X158-1)*64+_xlfn.BITXOR('LWA config'!AB158,2)+32*'LWA config'!AA158</f>
        <v>466</v>
      </c>
    </row>
    <row r="469" spans="1:7">
      <c r="A469" s="103" t="str">
        <f>'LWA config'!B158</f>
        <v>LWA-154</v>
      </c>
      <c r="B469" s="111">
        <f>'LWA config'!D158</f>
        <v>37.239378000000002</v>
      </c>
      <c r="C469" s="111">
        <f>'LWA config'!E158</f>
        <v>-118.28175883999999</v>
      </c>
      <c r="D469" s="109">
        <f>'LWA config'!F158</f>
        <v>1182.8800000000001</v>
      </c>
      <c r="E469" s="107" t="s">
        <v>927</v>
      </c>
      <c r="F469" s="102">
        <f>('LWA config'!O158-1)*16+'LWA config'!T158-1</f>
        <v>513</v>
      </c>
      <c r="G469" s="102">
        <f>('LWA config'!X158-1)*64+_xlfn.BITXOR('LWA config'!AC158,2)+32*'LWA config'!AA158</f>
        <v>467</v>
      </c>
    </row>
    <row r="470" spans="1:7">
      <c r="A470" s="103" t="str">
        <f>'LWA config'!B161</f>
        <v>LWA-157</v>
      </c>
      <c r="B470" s="111">
        <f>'LWA config'!D161</f>
        <v>37.239267810000001</v>
      </c>
      <c r="C470" s="111">
        <f>'LWA config'!E161</f>
        <v>-118.28176021</v>
      </c>
      <c r="D470" s="109">
        <f>'LWA config'!F161</f>
        <v>1182.9000000000001</v>
      </c>
      <c r="E470" s="107" t="s">
        <v>926</v>
      </c>
      <c r="F470" s="102">
        <f>('LWA config'!O161-1)*16+'LWA config'!R161-1</f>
        <v>518</v>
      </c>
      <c r="G470" s="102">
        <f>('LWA config'!X161-1)*64+_xlfn.BITXOR('LWA config'!AB161,2)+32*'LWA config'!AA161</f>
        <v>468</v>
      </c>
    </row>
    <row r="471" spans="1:7">
      <c r="A471" s="103" t="str">
        <f>'LWA config'!B161</f>
        <v>LWA-157</v>
      </c>
      <c r="B471" s="111">
        <f>'LWA config'!D161</f>
        <v>37.239267810000001</v>
      </c>
      <c r="C471" s="111">
        <f>'LWA config'!E161</f>
        <v>-118.28176021</v>
      </c>
      <c r="D471" s="109">
        <f>'LWA config'!F161</f>
        <v>1182.9000000000001</v>
      </c>
      <c r="E471" s="107" t="s">
        <v>927</v>
      </c>
      <c r="F471" s="102">
        <f>('LWA config'!O161-1)*16+'LWA config'!T161-1</f>
        <v>519</v>
      </c>
      <c r="G471" s="102">
        <f>('LWA config'!X161-1)*64+_xlfn.BITXOR('LWA config'!AC161,2)+32*'LWA config'!AA161</f>
        <v>469</v>
      </c>
    </row>
    <row r="472" spans="1:7">
      <c r="A472" s="103" t="str">
        <f>'LWA config'!B160</f>
        <v>LWA-156</v>
      </c>
      <c r="B472" s="111">
        <f>'LWA config'!D160</f>
        <v>37.239309939999998</v>
      </c>
      <c r="C472" s="111">
        <f>'LWA config'!E160</f>
        <v>-118.28178137</v>
      </c>
      <c r="D472" s="109">
        <f>'LWA config'!F160</f>
        <v>1182.98</v>
      </c>
      <c r="E472" s="107" t="s">
        <v>926</v>
      </c>
      <c r="F472" s="102">
        <f>('LWA config'!O160-1)*16+'LWA config'!R160-1</f>
        <v>516</v>
      </c>
      <c r="G472" s="102">
        <f>('LWA config'!X160-1)*64+_xlfn.BITXOR('LWA config'!AB160,2)+32*'LWA config'!AA160</f>
        <v>470</v>
      </c>
    </row>
    <row r="473" spans="1:7">
      <c r="A473" s="103" t="str">
        <f>'LWA config'!B160</f>
        <v>LWA-156</v>
      </c>
      <c r="B473" s="111">
        <f>'LWA config'!D160</f>
        <v>37.239309939999998</v>
      </c>
      <c r="C473" s="111">
        <f>'LWA config'!E160</f>
        <v>-118.28178137</v>
      </c>
      <c r="D473" s="109">
        <f>'LWA config'!F160</f>
        <v>1182.98</v>
      </c>
      <c r="E473" s="107" t="s">
        <v>927</v>
      </c>
      <c r="F473" s="102">
        <f>('LWA config'!O160-1)*16+'LWA config'!T160-1</f>
        <v>517</v>
      </c>
      <c r="G473" s="102">
        <f>('LWA config'!X160-1)*64+_xlfn.BITXOR('LWA config'!AC160,2)+32*'LWA config'!AA160</f>
        <v>471</v>
      </c>
    </row>
    <row r="474" spans="1:7">
      <c r="A474" s="103" t="str">
        <f>'LWA config'!B163</f>
        <v>LWA-159</v>
      </c>
      <c r="B474" s="111">
        <f>'LWA config'!D163</f>
        <v>37.238998379999998</v>
      </c>
      <c r="C474" s="111">
        <f>'LWA config'!E163</f>
        <v>-118.2817955</v>
      </c>
      <c r="D474" s="109">
        <f>'LWA config'!F163</f>
        <v>1182.58</v>
      </c>
      <c r="E474" s="107" t="s">
        <v>926</v>
      </c>
      <c r="F474" s="102">
        <f>('LWA config'!O163-1)*16+'LWA config'!R163-1</f>
        <v>522</v>
      </c>
      <c r="G474" s="102">
        <f>('LWA config'!X163-1)*64+_xlfn.BITXOR('LWA config'!AB163,2)+32*'LWA config'!AA163</f>
        <v>472</v>
      </c>
    </row>
    <row r="475" spans="1:7">
      <c r="A475" s="103" t="str">
        <f>'LWA config'!B163</f>
        <v>LWA-159</v>
      </c>
      <c r="B475" s="111">
        <f>'LWA config'!D163</f>
        <v>37.238998379999998</v>
      </c>
      <c r="C475" s="111">
        <f>'LWA config'!E163</f>
        <v>-118.2817955</v>
      </c>
      <c r="D475" s="109">
        <f>'LWA config'!F163</f>
        <v>1182.58</v>
      </c>
      <c r="E475" s="107" t="s">
        <v>927</v>
      </c>
      <c r="F475" s="102">
        <f>('LWA config'!O163-1)*16+'LWA config'!T163-1</f>
        <v>523</v>
      </c>
      <c r="G475" s="102">
        <f>('LWA config'!X163-1)*64+_xlfn.BITXOR('LWA config'!AC163,2)+32*'LWA config'!AA163</f>
        <v>473</v>
      </c>
    </row>
    <row r="476" spans="1:7">
      <c r="A476" s="103" t="str">
        <f>'LWA config'!B162</f>
        <v>LWA-158</v>
      </c>
      <c r="B476" s="111">
        <f>'LWA config'!D162</f>
        <v>37.239053249999998</v>
      </c>
      <c r="C476" s="111">
        <f>'LWA config'!E162</f>
        <v>-118.2817099</v>
      </c>
      <c r="D476" s="109">
        <f>'LWA config'!F162</f>
        <v>1182.5899999999999</v>
      </c>
      <c r="E476" s="107" t="s">
        <v>926</v>
      </c>
      <c r="F476" s="102">
        <f>('LWA config'!O162-1)*16+'LWA config'!R162-1</f>
        <v>520</v>
      </c>
      <c r="G476" s="102">
        <f>('LWA config'!X162-1)*64+_xlfn.BITXOR('LWA config'!AB162,2)+32*'LWA config'!AA162</f>
        <v>474</v>
      </c>
    </row>
    <row r="477" spans="1:7">
      <c r="A477" s="103" t="str">
        <f>'LWA config'!B162</f>
        <v>LWA-158</v>
      </c>
      <c r="B477" s="111">
        <f>'LWA config'!D162</f>
        <v>37.239053249999998</v>
      </c>
      <c r="C477" s="111">
        <f>'LWA config'!E162</f>
        <v>-118.2817099</v>
      </c>
      <c r="D477" s="109">
        <f>'LWA config'!F162</f>
        <v>1182.5899999999999</v>
      </c>
      <c r="E477" s="107" t="s">
        <v>927</v>
      </c>
      <c r="F477" s="102">
        <f>('LWA config'!O162-1)*16+'LWA config'!T162-1</f>
        <v>521</v>
      </c>
      <c r="G477" s="102">
        <f>('LWA config'!X162-1)*64+_xlfn.BITXOR('LWA config'!AC162,2)+32*'LWA config'!AA162</f>
        <v>475</v>
      </c>
    </row>
    <row r="478" spans="1:7">
      <c r="A478" s="103" t="str">
        <f>'LWA config'!B186</f>
        <v>LWA-182</v>
      </c>
      <c r="B478" s="111">
        <f>'LWA config'!D186</f>
        <v>37.239406760000001</v>
      </c>
      <c r="C478" s="111">
        <f>'LWA config'!E186</f>
        <v>-118.28196497</v>
      </c>
      <c r="D478" s="109">
        <f>'LWA config'!F186</f>
        <v>1182.93</v>
      </c>
      <c r="E478" s="107" t="s">
        <v>926</v>
      </c>
      <c r="F478" s="102">
        <f>('LWA config'!O186-1)*16+'LWA config'!R186-1</f>
        <v>526</v>
      </c>
      <c r="G478" s="102">
        <f>('LWA config'!X186-1)*64+_xlfn.BITXOR('LWA config'!AB186,2)+32*'LWA config'!AA186</f>
        <v>476</v>
      </c>
    </row>
    <row r="479" spans="1:7">
      <c r="A479" s="103" t="str">
        <f>'LWA config'!B186</f>
        <v>LWA-182</v>
      </c>
      <c r="B479" s="111">
        <f>'LWA config'!D186</f>
        <v>37.239406760000001</v>
      </c>
      <c r="C479" s="111">
        <f>'LWA config'!E186</f>
        <v>-118.28196497</v>
      </c>
      <c r="D479" s="109">
        <f>'LWA config'!F186</f>
        <v>1182.93</v>
      </c>
      <c r="E479" s="107" t="s">
        <v>927</v>
      </c>
      <c r="F479" s="102">
        <f>('LWA config'!O186-1)*16+'LWA config'!T186-1</f>
        <v>527</v>
      </c>
      <c r="G479" s="102">
        <f>('LWA config'!X186-1)*64+_xlfn.BITXOR('LWA config'!AC186,2)+32*'LWA config'!AA186</f>
        <v>477</v>
      </c>
    </row>
    <row r="480" spans="1:7">
      <c r="A480" s="103" t="str">
        <f>'LWA config'!B164</f>
        <v>LWA-160</v>
      </c>
      <c r="B480" s="111">
        <f>'LWA config'!D164</f>
        <v>37.23888067</v>
      </c>
      <c r="C480" s="111">
        <f>'LWA config'!E164</f>
        <v>-118.2818386</v>
      </c>
      <c r="D480" s="109">
        <f>'LWA config'!F164</f>
        <v>1182.6600000000001</v>
      </c>
      <c r="E480" s="107" t="s">
        <v>926</v>
      </c>
      <c r="F480" s="102">
        <f>('LWA config'!O164-1)*16+'LWA config'!R164-1</f>
        <v>524</v>
      </c>
      <c r="G480" s="102">
        <f>('LWA config'!X164-1)*64+_xlfn.BITXOR('LWA config'!AB164,2)+32*'LWA config'!AA164</f>
        <v>478</v>
      </c>
    </row>
    <row r="481" spans="1:7">
      <c r="A481" s="103" t="str">
        <f>'LWA config'!B164</f>
        <v>LWA-160</v>
      </c>
      <c r="B481" s="111">
        <f>'LWA config'!D164</f>
        <v>37.23888067</v>
      </c>
      <c r="C481" s="111">
        <f>'LWA config'!E164</f>
        <v>-118.2818386</v>
      </c>
      <c r="D481" s="109">
        <f>'LWA config'!F164</f>
        <v>1182.6600000000001</v>
      </c>
      <c r="E481" s="107" t="s">
        <v>927</v>
      </c>
      <c r="F481" s="102">
        <f>('LWA config'!O164-1)*16+'LWA config'!T164-1</f>
        <v>525</v>
      </c>
      <c r="G481" s="102">
        <f>('LWA config'!X164-1)*64+_xlfn.BITXOR('LWA config'!AC164,2)+32*'LWA config'!AA164</f>
        <v>479</v>
      </c>
    </row>
    <row r="482" spans="1:7">
      <c r="A482" s="103" t="str">
        <f>'LWA config'!B189</f>
        <v>LWA-185</v>
      </c>
      <c r="B482" s="111">
        <f>'LWA config'!D189</f>
        <v>37.239334620000001</v>
      </c>
      <c r="C482" s="111">
        <f>'LWA config'!E189</f>
        <v>-118.28189389000001</v>
      </c>
      <c r="D482" s="109">
        <f>'LWA config'!F189</f>
        <v>1182.96</v>
      </c>
      <c r="E482" s="107" t="s">
        <v>926</v>
      </c>
      <c r="F482" s="102">
        <f>('LWA config'!O189-1)*16+'LWA config'!R189-1</f>
        <v>530</v>
      </c>
      <c r="G482" s="102">
        <f>('LWA config'!X189-1)*64+_xlfn.BITXOR('LWA config'!AB189,2)+32*'LWA config'!AA189</f>
        <v>480</v>
      </c>
    </row>
    <row r="483" spans="1:7">
      <c r="A483" s="103" t="str">
        <f>'LWA config'!B189</f>
        <v>LWA-185</v>
      </c>
      <c r="B483" s="111">
        <f>'LWA config'!D189</f>
        <v>37.239334620000001</v>
      </c>
      <c r="C483" s="111">
        <f>'LWA config'!E189</f>
        <v>-118.28189389000001</v>
      </c>
      <c r="D483" s="109">
        <f>'LWA config'!F189</f>
        <v>1182.96</v>
      </c>
      <c r="E483" s="107" t="s">
        <v>927</v>
      </c>
      <c r="F483" s="102">
        <f>('LWA config'!O189-1)*16+'LWA config'!T189-1</f>
        <v>531</v>
      </c>
      <c r="G483" s="102">
        <f>('LWA config'!X189-1)*64+_xlfn.BITXOR('LWA config'!AC189,2)+32*'LWA config'!AA189</f>
        <v>481</v>
      </c>
    </row>
    <row r="484" spans="1:7">
      <c r="A484" s="103" t="str">
        <f>'LWA config'!B188</f>
        <v>LWA-184</v>
      </c>
      <c r="B484" s="111">
        <f>'LWA config'!D188</f>
        <v>37.239393049999997</v>
      </c>
      <c r="C484" s="111">
        <f>'LWA config'!E188</f>
        <v>-118.28188019</v>
      </c>
      <c r="D484" s="109">
        <f>'LWA config'!F188</f>
        <v>1182.8699999999999</v>
      </c>
      <c r="E484" s="107" t="s">
        <v>926</v>
      </c>
      <c r="F484" s="102">
        <f>('LWA config'!O188-1)*16+'LWA config'!R188-1</f>
        <v>528</v>
      </c>
      <c r="G484" s="102">
        <f>('LWA config'!X188-1)*64+_xlfn.BITXOR('LWA config'!AB188,2)+32*'LWA config'!AA188</f>
        <v>482</v>
      </c>
    </row>
    <row r="485" spans="1:7">
      <c r="A485" s="103" t="str">
        <f>'LWA config'!B188</f>
        <v>LWA-184</v>
      </c>
      <c r="B485" s="111">
        <f>'LWA config'!D188</f>
        <v>37.239393049999997</v>
      </c>
      <c r="C485" s="111">
        <f>'LWA config'!E188</f>
        <v>-118.28188019</v>
      </c>
      <c r="D485" s="109">
        <f>'LWA config'!F188</f>
        <v>1182.8699999999999</v>
      </c>
      <c r="E485" s="107" t="s">
        <v>927</v>
      </c>
      <c r="F485" s="102">
        <f>('LWA config'!O188-1)*16+'LWA config'!T188-1</f>
        <v>529</v>
      </c>
      <c r="G485" s="102">
        <f>('LWA config'!X188-1)*64+_xlfn.BITXOR('LWA config'!AC188,2)+32*'LWA config'!AA188</f>
        <v>483</v>
      </c>
    </row>
    <row r="486" spans="1:7">
      <c r="A486" s="103" t="str">
        <f>'LWA config'!B191</f>
        <v>LWA-187</v>
      </c>
      <c r="B486" s="111">
        <f>'LWA config'!D191</f>
        <v>37.239227829999997</v>
      </c>
      <c r="C486" s="111">
        <f>'LWA config'!E191</f>
        <v>-118.28198704</v>
      </c>
      <c r="D486" s="109">
        <f>'LWA config'!F191</f>
        <v>1182.82</v>
      </c>
      <c r="E486" s="107" t="s">
        <v>926</v>
      </c>
      <c r="F486" s="102">
        <f>('LWA config'!O191-1)*16+'LWA config'!R191-1</f>
        <v>534</v>
      </c>
      <c r="G486" s="102">
        <f>('LWA config'!X191-1)*64+_xlfn.BITXOR('LWA config'!AB191,2)+32*'LWA config'!AA191</f>
        <v>484</v>
      </c>
    </row>
    <row r="487" spans="1:7">
      <c r="A487" s="103" t="str">
        <f>'LWA config'!B191</f>
        <v>LWA-187</v>
      </c>
      <c r="B487" s="111">
        <f>'LWA config'!D191</f>
        <v>37.239227829999997</v>
      </c>
      <c r="C487" s="111">
        <f>'LWA config'!E191</f>
        <v>-118.28198704</v>
      </c>
      <c r="D487" s="109">
        <f>'LWA config'!F191</f>
        <v>1182.82</v>
      </c>
      <c r="E487" s="107" t="s">
        <v>927</v>
      </c>
      <c r="F487" s="102">
        <f>('LWA config'!O191-1)*16+'LWA config'!T191-1</f>
        <v>535</v>
      </c>
      <c r="G487" s="102">
        <f>('LWA config'!X191-1)*64+_xlfn.BITXOR('LWA config'!AC191,2)+32*'LWA config'!AA191</f>
        <v>485</v>
      </c>
    </row>
    <row r="488" spans="1:7">
      <c r="A488" s="103" t="str">
        <f>'LWA config'!B190</f>
        <v>LWA-186</v>
      </c>
      <c r="B488" s="111">
        <f>'LWA config'!D190</f>
        <v>37.239317880000002</v>
      </c>
      <c r="C488" s="111">
        <f>'LWA config'!E190</f>
        <v>-118.2820626</v>
      </c>
      <c r="D488" s="109">
        <f>'LWA config'!F190</f>
        <v>1182.8699999999999</v>
      </c>
      <c r="E488" s="107" t="s">
        <v>926</v>
      </c>
      <c r="F488" s="102">
        <f>('LWA config'!O190-1)*16+'LWA config'!R190-1</f>
        <v>532</v>
      </c>
      <c r="G488" s="102">
        <f>('LWA config'!X190-1)*64+_xlfn.BITXOR('LWA config'!AB190,2)+32*'LWA config'!AA190</f>
        <v>486</v>
      </c>
    </row>
    <row r="489" spans="1:7">
      <c r="A489" s="103" t="str">
        <f>'LWA config'!B190</f>
        <v>LWA-186</v>
      </c>
      <c r="B489" s="111">
        <f>'LWA config'!D190</f>
        <v>37.239317880000002</v>
      </c>
      <c r="C489" s="111">
        <f>'LWA config'!E190</f>
        <v>-118.2820626</v>
      </c>
      <c r="D489" s="109">
        <f>'LWA config'!F190</f>
        <v>1182.8699999999999</v>
      </c>
      <c r="E489" s="107" t="s">
        <v>927</v>
      </c>
      <c r="F489" s="102">
        <f>('LWA config'!O190-1)*16+'LWA config'!T190-1</f>
        <v>533</v>
      </c>
      <c r="G489" s="102">
        <f>('LWA config'!X190-1)*64+_xlfn.BITXOR('LWA config'!AC190,2)+32*'LWA config'!AA190</f>
        <v>487</v>
      </c>
    </row>
    <row r="490" spans="1:7">
      <c r="A490" s="103" t="str">
        <f>'LWA config'!B194</f>
        <v>LWA-190</v>
      </c>
      <c r="B490" s="111">
        <f>'LWA config'!D194</f>
        <v>37.239065089999997</v>
      </c>
      <c r="C490" s="111">
        <f>'LWA config'!E194</f>
        <v>-118.28189494999999</v>
      </c>
      <c r="D490" s="109">
        <f>'LWA config'!F194</f>
        <v>1182.6600000000001</v>
      </c>
      <c r="E490" s="107" t="s">
        <v>926</v>
      </c>
      <c r="F490" s="102">
        <f>('LWA config'!O194-1)*16+'LWA config'!R194-1</f>
        <v>538</v>
      </c>
      <c r="G490" s="102">
        <f>('LWA config'!X194-1)*64+_xlfn.BITXOR('LWA config'!AB194,2)+32*'LWA config'!AA194</f>
        <v>488</v>
      </c>
    </row>
    <row r="491" spans="1:7">
      <c r="A491" s="103" t="str">
        <f>'LWA config'!B194</f>
        <v>LWA-190</v>
      </c>
      <c r="B491" s="111">
        <f>'LWA config'!D194</f>
        <v>37.239065089999997</v>
      </c>
      <c r="C491" s="111">
        <f>'LWA config'!E194</f>
        <v>-118.28189494999999</v>
      </c>
      <c r="D491" s="109">
        <f>'LWA config'!F194</f>
        <v>1182.6600000000001</v>
      </c>
      <c r="E491" s="107" t="s">
        <v>927</v>
      </c>
      <c r="F491" s="102">
        <f>('LWA config'!O194-1)*16+'LWA config'!T194-1</f>
        <v>539</v>
      </c>
      <c r="G491" s="102">
        <f>('LWA config'!X194-1)*64+_xlfn.BITXOR('LWA config'!AC194,2)+32*'LWA config'!AA194</f>
        <v>489</v>
      </c>
    </row>
    <row r="492" spans="1:7">
      <c r="A492" s="103" t="str">
        <f>'LWA config'!B193</f>
        <v>LWA-189</v>
      </c>
      <c r="B492" s="111">
        <f>'LWA config'!D193</f>
        <v>37.23906865</v>
      </c>
      <c r="C492" s="111">
        <f>'LWA config'!E193</f>
        <v>-118.28200525</v>
      </c>
      <c r="D492" s="109">
        <f>'LWA config'!F193</f>
        <v>1182.71</v>
      </c>
      <c r="E492" s="107" t="s">
        <v>926</v>
      </c>
      <c r="F492" s="102">
        <f>('LWA config'!O193-1)*16+'LWA config'!R193-1</f>
        <v>536</v>
      </c>
      <c r="G492" s="102">
        <f>('LWA config'!X193-1)*64+_xlfn.BITXOR('LWA config'!AB193,2)+32*'LWA config'!AA193</f>
        <v>490</v>
      </c>
    </row>
    <row r="493" spans="1:7">
      <c r="A493" s="103" t="str">
        <f>'LWA config'!B193</f>
        <v>LWA-189</v>
      </c>
      <c r="B493" s="111">
        <f>'LWA config'!D193</f>
        <v>37.23906865</v>
      </c>
      <c r="C493" s="111">
        <f>'LWA config'!E193</f>
        <v>-118.28200525</v>
      </c>
      <c r="D493" s="109">
        <f>'LWA config'!F193</f>
        <v>1182.71</v>
      </c>
      <c r="E493" s="107" t="s">
        <v>927</v>
      </c>
      <c r="F493" s="102">
        <f>('LWA config'!O193-1)*16+'LWA config'!T193-1</f>
        <v>537</v>
      </c>
      <c r="G493" s="102">
        <f>('LWA config'!X193-1)*64+_xlfn.BITXOR('LWA config'!AC193,2)+32*'LWA config'!AA193</f>
        <v>491</v>
      </c>
    </row>
    <row r="494" spans="1:7">
      <c r="A494" s="103" t="str">
        <f>'LWA config'!B195</f>
        <v>LWA-191</v>
      </c>
      <c r="B494" s="111">
        <f>'LWA config'!D195</f>
        <v>37.239002259999999</v>
      </c>
      <c r="C494" s="111">
        <f>'LWA config'!E195</f>
        <v>-118.28198365999999</v>
      </c>
      <c r="D494" s="109">
        <f>'LWA config'!F195</f>
        <v>1182.71</v>
      </c>
      <c r="E494" s="107" t="s">
        <v>926</v>
      </c>
      <c r="F494" s="102">
        <f>('LWA config'!O195-1)*16+'LWA config'!R195-1</f>
        <v>542</v>
      </c>
      <c r="G494" s="102">
        <f>('LWA config'!X195-1)*64+_xlfn.BITXOR('LWA config'!AB195,2)+32*'LWA config'!AA195</f>
        <v>492</v>
      </c>
    </row>
    <row r="495" spans="1:7">
      <c r="A495" s="103" t="str">
        <f>'LWA config'!B195</f>
        <v>LWA-191</v>
      </c>
      <c r="B495" s="111">
        <f>'LWA config'!D195</f>
        <v>37.239002259999999</v>
      </c>
      <c r="C495" s="111">
        <f>'LWA config'!E195</f>
        <v>-118.28198365999999</v>
      </c>
      <c r="D495" s="109">
        <f>'LWA config'!F195</f>
        <v>1182.71</v>
      </c>
      <c r="E495" s="107" t="s">
        <v>927</v>
      </c>
      <c r="F495" s="102">
        <f>('LWA config'!O195-1)*16+'LWA config'!T195-1</f>
        <v>543</v>
      </c>
      <c r="G495" s="102">
        <f>('LWA config'!X195-1)*64+_xlfn.BITXOR('LWA config'!AC195,2)+32*'LWA config'!AA195</f>
        <v>493</v>
      </c>
    </row>
    <row r="496" spans="1:7">
      <c r="A496" s="103" t="str">
        <f>'LWA config'!B196</f>
        <v>LWA-192</v>
      </c>
      <c r="B496" s="111">
        <f>'LWA config'!D196</f>
        <v>37.238949159999997</v>
      </c>
      <c r="C496" s="111">
        <f>'LWA config'!E196</f>
        <v>-118.28197328</v>
      </c>
      <c r="D496" s="109">
        <f>'LWA config'!F196</f>
        <v>1182.8</v>
      </c>
      <c r="E496" s="107" t="s">
        <v>926</v>
      </c>
      <c r="F496" s="102">
        <f>('LWA config'!O196-1)*16+'LWA config'!R196-1</f>
        <v>540</v>
      </c>
      <c r="G496" s="102">
        <f>('LWA config'!X196-1)*64+_xlfn.BITXOR('LWA config'!AB196,2)+32*'LWA config'!AA196</f>
        <v>494</v>
      </c>
    </row>
    <row r="497" spans="1:7">
      <c r="A497" s="103" t="str">
        <f>'LWA config'!B196</f>
        <v>LWA-192</v>
      </c>
      <c r="B497" s="111">
        <f>'LWA config'!D196</f>
        <v>37.238949159999997</v>
      </c>
      <c r="C497" s="111">
        <f>'LWA config'!E196</f>
        <v>-118.28197328</v>
      </c>
      <c r="D497" s="109">
        <f>'LWA config'!F196</f>
        <v>1182.8</v>
      </c>
      <c r="E497" s="107" t="s">
        <v>927</v>
      </c>
      <c r="F497" s="102">
        <f>('LWA config'!O196-1)*16+'LWA config'!T196-1</f>
        <v>541</v>
      </c>
      <c r="G497" s="102">
        <f>('LWA config'!X196-1)*64+_xlfn.BITXOR('LWA config'!AC196,2)+32*'LWA config'!AA196</f>
        <v>495</v>
      </c>
    </row>
    <row r="498" spans="1:7">
      <c r="A498" s="103" t="str">
        <f>'LWA config'!B228</f>
        <v>LWA-224</v>
      </c>
      <c r="B498" s="111">
        <f>'LWA config'!D228</f>
        <v>37.239003230000002</v>
      </c>
      <c r="C498" s="111">
        <f>'LWA config'!E228</f>
        <v>-118.282186</v>
      </c>
      <c r="D498" s="109">
        <f>'LWA config'!F228</f>
        <v>1182.8499999999999</v>
      </c>
      <c r="E498" s="107" t="s">
        <v>926</v>
      </c>
      <c r="F498" s="102">
        <f>('LWA config'!O228-1)*16+'LWA config'!R228-1</f>
        <v>546</v>
      </c>
      <c r="G498" s="102">
        <f>('LWA config'!X228-1)*64+_xlfn.BITXOR('LWA config'!AB228,2)+32*'LWA config'!AA228</f>
        <v>496</v>
      </c>
    </row>
    <row r="499" spans="1:7">
      <c r="A499" s="103" t="str">
        <f>'LWA config'!B228</f>
        <v>LWA-224</v>
      </c>
      <c r="B499" s="111">
        <f>'LWA config'!D228</f>
        <v>37.239003230000002</v>
      </c>
      <c r="C499" s="111">
        <f>'LWA config'!E228</f>
        <v>-118.282186</v>
      </c>
      <c r="D499" s="109">
        <f>'LWA config'!F228</f>
        <v>1182.8499999999999</v>
      </c>
      <c r="E499" s="107" t="s">
        <v>927</v>
      </c>
      <c r="F499" s="102">
        <f>('LWA config'!O228-1)*16+'LWA config'!T228-1</f>
        <v>547</v>
      </c>
      <c r="G499" s="102">
        <f>('LWA config'!X228-1)*64+_xlfn.BITXOR('LWA config'!AC228,2)+32*'LWA config'!AA228</f>
        <v>497</v>
      </c>
    </row>
    <row r="500" spans="1:7">
      <c r="A500" s="103" t="str">
        <f>'LWA config'!B226</f>
        <v>LWA-222</v>
      </c>
      <c r="B500" s="111">
        <f>'LWA config'!D226</f>
        <v>37.239141600000004</v>
      </c>
      <c r="C500" s="111">
        <f>'LWA config'!E226</f>
        <v>-118.2821491</v>
      </c>
      <c r="D500" s="109">
        <f>'LWA config'!F226</f>
        <v>1182.5999999999999</v>
      </c>
      <c r="E500" s="107" t="s">
        <v>926</v>
      </c>
      <c r="F500" s="102">
        <f>('LWA config'!O226-1)*16+'LWA config'!R226-1</f>
        <v>544</v>
      </c>
      <c r="G500" s="102">
        <f>('LWA config'!X226-1)*64+_xlfn.BITXOR('LWA config'!AB226,2)+32*'LWA config'!AA226</f>
        <v>498</v>
      </c>
    </row>
    <row r="501" spans="1:7">
      <c r="A501" s="103" t="str">
        <f>'LWA config'!B226</f>
        <v>LWA-222</v>
      </c>
      <c r="B501" s="111">
        <f>'LWA config'!D226</f>
        <v>37.239141600000004</v>
      </c>
      <c r="C501" s="111">
        <f>'LWA config'!E226</f>
        <v>-118.2821491</v>
      </c>
      <c r="D501" s="109">
        <f>'LWA config'!F226</f>
        <v>1182.5999999999999</v>
      </c>
      <c r="E501" s="107" t="s">
        <v>927</v>
      </c>
      <c r="F501" s="102">
        <f>('LWA config'!O226-1)*16+'LWA config'!T226-1</f>
        <v>545</v>
      </c>
      <c r="G501" s="102">
        <f>('LWA config'!X226-1)*64+_xlfn.BITXOR('LWA config'!AC226,2)+32*'LWA config'!AA226</f>
        <v>499</v>
      </c>
    </row>
    <row r="502" spans="1:7">
      <c r="A502" s="103" t="str">
        <f>'LWA config'!B330</f>
        <v>LWA-326</v>
      </c>
      <c r="B502" s="111">
        <f>'LWA config'!D330</f>
        <v>37.246363483199993</v>
      </c>
      <c r="C502" s="111">
        <f>'LWA config'!E330</f>
        <v>-118.27834976920001</v>
      </c>
      <c r="D502" s="109">
        <f>'LWA config'!F330</f>
        <v>1184.46</v>
      </c>
      <c r="E502" s="107" t="s">
        <v>926</v>
      </c>
      <c r="F502" s="102">
        <f>('LWA config'!O330-1)*16+'LWA config'!R330-1</f>
        <v>178</v>
      </c>
      <c r="G502" s="102">
        <f>('LWA config'!X330-1)*64+_xlfn.BITXOR('LWA config'!AB330,2)+32*'LWA config'!AA330</f>
        <v>500</v>
      </c>
    </row>
    <row r="503" spans="1:7">
      <c r="A503" s="103" t="str">
        <f>'LWA config'!B330</f>
        <v>LWA-326</v>
      </c>
      <c r="B503" s="111">
        <f>'LWA config'!D330</f>
        <v>37.246363483199993</v>
      </c>
      <c r="C503" s="111">
        <f>'LWA config'!E330</f>
        <v>-118.27834976920001</v>
      </c>
      <c r="D503" s="109">
        <f>'LWA config'!F330</f>
        <v>1184.46</v>
      </c>
      <c r="E503" s="107" t="s">
        <v>927</v>
      </c>
      <c r="F503" s="102">
        <f>('LWA config'!O330-1)*16+'LWA config'!T330-1</f>
        <v>179</v>
      </c>
      <c r="G503" s="102">
        <f>('LWA config'!X330-1)*64+_xlfn.BITXOR('LWA config'!AC330,2)+32*'LWA config'!AA330</f>
        <v>501</v>
      </c>
    </row>
    <row r="504" spans="1:7">
      <c r="A504" s="103" t="str">
        <f>'LWA config'!B326</f>
        <v>LWA-322</v>
      </c>
      <c r="B504" s="111">
        <f>'LWA config'!D326</f>
        <v>37.248749519199997</v>
      </c>
      <c r="C504" s="111">
        <f>'LWA config'!E326</f>
        <v>-118.2894811692</v>
      </c>
      <c r="D504" s="109">
        <f>'LWA config'!F326</f>
        <v>1185.01</v>
      </c>
      <c r="E504" s="107" t="s">
        <v>926</v>
      </c>
      <c r="F504" s="102">
        <f>('LWA config'!O326-1)*16+'LWA config'!R326-1</f>
        <v>176</v>
      </c>
      <c r="G504" s="102">
        <f>('LWA config'!X326-1)*64+_xlfn.BITXOR('LWA config'!AB326,2)+32*'LWA config'!AA326</f>
        <v>502</v>
      </c>
    </row>
    <row r="505" spans="1:7">
      <c r="A505" s="103" t="str">
        <f>'LWA config'!B326</f>
        <v>LWA-322</v>
      </c>
      <c r="B505" s="111">
        <f>'LWA config'!D326</f>
        <v>37.248749519199997</v>
      </c>
      <c r="C505" s="111">
        <f>'LWA config'!E326</f>
        <v>-118.2894811692</v>
      </c>
      <c r="D505" s="109">
        <f>'LWA config'!F326</f>
        <v>1185.01</v>
      </c>
      <c r="E505" s="107" t="s">
        <v>927</v>
      </c>
      <c r="F505" s="102">
        <f>('LWA config'!O326-1)*16+'LWA config'!T326-1</f>
        <v>177</v>
      </c>
      <c r="G505" s="102">
        <f>('LWA config'!X326-1)*64+_xlfn.BITXOR('LWA config'!AC326,2)+32*'LWA config'!AA326</f>
        <v>503</v>
      </c>
    </row>
    <row r="506" spans="1:7">
      <c r="A506" s="103" t="str">
        <f>'LWA config'!B349</f>
        <v>LWA-345</v>
      </c>
      <c r="B506" s="111">
        <f>'LWA config'!D349</f>
        <v>37.238303490199996</v>
      </c>
      <c r="C506" s="111">
        <f>'LWA config'!E349</f>
        <v>-118.2820893642</v>
      </c>
      <c r="D506" s="109">
        <f>'LWA config'!F349</f>
        <v>1182.67</v>
      </c>
      <c r="E506" s="107" t="s">
        <v>926</v>
      </c>
      <c r="F506" s="102">
        <f>('LWA config'!O349-1)*16+'LWA config'!R349-1</f>
        <v>182</v>
      </c>
      <c r="G506" s="102">
        <f>('LWA config'!X349-1)*64+_xlfn.BITXOR('LWA config'!AB349,2)+32*'LWA config'!AA349</f>
        <v>504</v>
      </c>
    </row>
    <row r="507" spans="1:7">
      <c r="A507" s="103" t="str">
        <f>'LWA config'!B349</f>
        <v>LWA-345</v>
      </c>
      <c r="B507" s="111">
        <f>'LWA config'!D349</f>
        <v>37.238303490199996</v>
      </c>
      <c r="C507" s="111">
        <f>'LWA config'!E349</f>
        <v>-118.2820893642</v>
      </c>
      <c r="D507" s="109">
        <f>'LWA config'!F349</f>
        <v>1182.67</v>
      </c>
      <c r="E507" s="107" t="s">
        <v>927</v>
      </c>
      <c r="F507" s="102">
        <f>('LWA config'!O349-1)*16+'LWA config'!T349-1</f>
        <v>183</v>
      </c>
      <c r="G507" s="102">
        <f>('LWA config'!X349-1)*64+_xlfn.BITXOR('LWA config'!AC349,2)+32*'LWA config'!AA349</f>
        <v>505</v>
      </c>
    </row>
    <row r="508" spans="1:7">
      <c r="A508" s="103" t="str">
        <f>'LWA config'!B337</f>
        <v>LWA-333</v>
      </c>
      <c r="B508" s="111">
        <f>'LWA config'!D337</f>
        <v>37.241169031199995</v>
      </c>
      <c r="C508" s="111">
        <f>'LWA config'!E337</f>
        <v>-118.2772422032</v>
      </c>
      <c r="D508" s="109">
        <f>'LWA config'!F337</f>
        <v>1183.22</v>
      </c>
      <c r="E508" s="107" t="s">
        <v>926</v>
      </c>
      <c r="F508" s="102">
        <f>('LWA config'!O337-1)*16+'LWA config'!R337-1</f>
        <v>180</v>
      </c>
      <c r="G508" s="102">
        <f>('LWA config'!X337-1)*64+_xlfn.BITXOR('LWA config'!AB337,2)+32*'LWA config'!AA337</f>
        <v>506</v>
      </c>
    </row>
    <row r="509" spans="1:7">
      <c r="A509" s="103" t="str">
        <f>'LWA config'!B337</f>
        <v>LWA-333</v>
      </c>
      <c r="B509" s="111">
        <f>'LWA config'!D337</f>
        <v>37.241169031199995</v>
      </c>
      <c r="C509" s="111">
        <f>'LWA config'!E337</f>
        <v>-118.2772422032</v>
      </c>
      <c r="D509" s="109">
        <f>'LWA config'!F337</f>
        <v>1183.22</v>
      </c>
      <c r="E509" s="107" t="s">
        <v>927</v>
      </c>
      <c r="F509" s="102">
        <f>('LWA config'!O337-1)*16+'LWA config'!T337-1</f>
        <v>181</v>
      </c>
      <c r="G509" s="102">
        <f>('LWA config'!X337-1)*64+_xlfn.BITXOR('LWA config'!AC337,2)+32*'LWA config'!AA337</f>
        <v>507</v>
      </c>
    </row>
    <row r="510" spans="1:7">
      <c r="A510" s="103" t="str">
        <f>'LWA config'!B363</f>
        <v>LWA-359</v>
      </c>
      <c r="B510" s="111">
        <f>'LWA config'!D363</f>
        <v>37.237092459199992</v>
      </c>
      <c r="C510" s="111">
        <f>'LWA config'!E363</f>
        <v>-118.28195968520001</v>
      </c>
      <c r="D510" s="109">
        <f>'LWA config'!F363</f>
        <v>1181.92</v>
      </c>
      <c r="E510" s="107" t="s">
        <v>926</v>
      </c>
      <c r="F510" s="102">
        <f>('LWA config'!O363-1)*16+'LWA config'!R363-1</f>
        <v>186</v>
      </c>
      <c r="G510" s="102">
        <f>('LWA config'!X363-1)*64+_xlfn.BITXOR('LWA config'!AB363,2)+32*'LWA config'!AA363</f>
        <v>508</v>
      </c>
    </row>
    <row r="511" spans="1:7">
      <c r="A511" s="103" t="str">
        <f>'LWA config'!B363</f>
        <v>LWA-359</v>
      </c>
      <c r="B511" s="111">
        <f>'LWA config'!D363</f>
        <v>37.237092459199992</v>
      </c>
      <c r="C511" s="111">
        <f>'LWA config'!E363</f>
        <v>-118.28195968520001</v>
      </c>
      <c r="D511" s="109">
        <f>'LWA config'!F363</f>
        <v>1181.92</v>
      </c>
      <c r="E511" s="107" t="s">
        <v>927</v>
      </c>
      <c r="F511" s="102">
        <f>('LWA config'!O363-1)*16+'LWA config'!T363-1</f>
        <v>187</v>
      </c>
      <c r="G511" s="102">
        <f>('LWA config'!X363-1)*64+_xlfn.BITXOR('LWA config'!AC363,2)+32*'LWA config'!AA363</f>
        <v>509</v>
      </c>
    </row>
    <row r="512" spans="1:7">
      <c r="A512" s="103" t="str">
        <f>'LWA config'!B351</f>
        <v>LWA-347</v>
      </c>
      <c r="B512" s="111">
        <f>'LWA config'!D351</f>
        <v>37.236568716199997</v>
      </c>
      <c r="C512" s="111">
        <f>'LWA config'!E351</f>
        <v>-118.29457354119999</v>
      </c>
      <c r="D512" s="109">
        <f>'LWA config'!F351</f>
        <v>1177.69</v>
      </c>
      <c r="E512" s="107" t="s">
        <v>926</v>
      </c>
      <c r="F512" s="102">
        <f>('LWA config'!O351-1)*16+'LWA config'!R351-1</f>
        <v>184</v>
      </c>
      <c r="G512" s="102">
        <f>('LWA config'!X351-1)*64+_xlfn.BITXOR('LWA config'!AB351,2)+32*'LWA config'!AA351</f>
        <v>510</v>
      </c>
    </row>
    <row r="513" spans="1:7">
      <c r="A513" s="103" t="str">
        <f>'LWA config'!B351</f>
        <v>LWA-347</v>
      </c>
      <c r="B513" s="111">
        <f>'LWA config'!D351</f>
        <v>37.236568716199997</v>
      </c>
      <c r="C513" s="111">
        <f>'LWA config'!E351</f>
        <v>-118.29457354119999</v>
      </c>
      <c r="D513" s="109">
        <f>'LWA config'!F351</f>
        <v>1177.69</v>
      </c>
      <c r="E513" s="107" t="s">
        <v>927</v>
      </c>
      <c r="F513" s="102">
        <f>('LWA config'!O351-1)*16+'LWA config'!T351-1</f>
        <v>185</v>
      </c>
      <c r="G513" s="102">
        <f>('LWA config'!X351-1)*64+_xlfn.BITXOR('LWA config'!AC351,2)+32*'LWA config'!AA351</f>
        <v>511</v>
      </c>
    </row>
    <row r="514" spans="1:7">
      <c r="A514" s="103" t="str">
        <f>'LWA config'!B139</f>
        <v>LWA-135</v>
      </c>
      <c r="B514" s="111">
        <f>'LWA config'!D139</f>
        <v>37.24030174</v>
      </c>
      <c r="C514" s="111">
        <f>'LWA config'!E139</f>
        <v>-118.28185662</v>
      </c>
      <c r="D514" s="109">
        <f>'LWA config'!F139</f>
        <v>1182.8</v>
      </c>
      <c r="E514" s="107" t="s">
        <v>926</v>
      </c>
      <c r="F514" s="102">
        <f>('LWA config'!O139-1)*16+'LWA config'!R139-1</f>
        <v>550</v>
      </c>
      <c r="G514" s="102">
        <f>('LWA config'!X139-1)*64+_xlfn.BITXOR('LWA config'!AB139,2)+32*'LWA config'!AA139</f>
        <v>512</v>
      </c>
    </row>
    <row r="515" spans="1:7">
      <c r="A515" s="103" t="str">
        <f>'LWA config'!B139</f>
        <v>LWA-135</v>
      </c>
      <c r="B515" s="111">
        <f>'LWA config'!D139</f>
        <v>37.24030174</v>
      </c>
      <c r="C515" s="111">
        <f>'LWA config'!E139</f>
        <v>-118.28185662</v>
      </c>
      <c r="D515" s="109">
        <f>'LWA config'!F139</f>
        <v>1182.8</v>
      </c>
      <c r="E515" s="107" t="s">
        <v>927</v>
      </c>
      <c r="F515" s="102">
        <f>('LWA config'!O139-1)*16+'LWA config'!T139-1</f>
        <v>551</v>
      </c>
      <c r="G515" s="102">
        <f>('LWA config'!X139-1)*64+_xlfn.BITXOR('LWA config'!AC139,2)+32*'LWA config'!AA139</f>
        <v>513</v>
      </c>
    </row>
    <row r="516" spans="1:7">
      <c r="A516" s="103" t="str">
        <f>'LWA config'!B137</f>
        <v>LWA-133</v>
      </c>
      <c r="B516" s="111">
        <f>'LWA config'!D137</f>
        <v>37.240463159999997</v>
      </c>
      <c r="C516" s="111">
        <f>'LWA config'!E137</f>
        <v>-118.28184082</v>
      </c>
      <c r="D516" s="109">
        <f>'LWA config'!F137</f>
        <v>1183.3399999999999</v>
      </c>
      <c r="E516" s="107" t="s">
        <v>926</v>
      </c>
      <c r="F516" s="102">
        <f>('LWA config'!O137-1)*16+'LWA config'!R137-1</f>
        <v>548</v>
      </c>
      <c r="G516" s="102">
        <f>('LWA config'!X137-1)*64+_xlfn.BITXOR('LWA config'!AB137,2)+32*'LWA config'!AA137</f>
        <v>514</v>
      </c>
    </row>
    <row r="517" spans="1:7">
      <c r="A517" s="103" t="str">
        <f>'LWA config'!B137</f>
        <v>LWA-133</v>
      </c>
      <c r="B517" s="111">
        <f>'LWA config'!D137</f>
        <v>37.240463159999997</v>
      </c>
      <c r="C517" s="111">
        <f>'LWA config'!E137</f>
        <v>-118.28184082</v>
      </c>
      <c r="D517" s="109">
        <f>'LWA config'!F137</f>
        <v>1183.3399999999999</v>
      </c>
      <c r="E517" s="107" t="s">
        <v>927</v>
      </c>
      <c r="F517" s="102">
        <f>('LWA config'!O137-1)*16+'LWA config'!T137-1</f>
        <v>549</v>
      </c>
      <c r="G517" s="102">
        <f>('LWA config'!X137-1)*64+_xlfn.BITXOR('LWA config'!AC137,2)+32*'LWA config'!AA137</f>
        <v>515</v>
      </c>
    </row>
    <row r="518" spans="1:7">
      <c r="A518" s="103" t="str">
        <f>'LWA config'!B141</f>
        <v>LWA-137</v>
      </c>
      <c r="B518" s="111">
        <f>'LWA config'!D141</f>
        <v>37.240256799999997</v>
      </c>
      <c r="C518" s="111">
        <f>'LWA config'!E141</f>
        <v>-118.28187912999999</v>
      </c>
      <c r="D518" s="109">
        <f>'LWA config'!F141</f>
        <v>1182.8</v>
      </c>
      <c r="E518" s="107" t="s">
        <v>926</v>
      </c>
      <c r="F518" s="102">
        <f>('LWA config'!O141-1)*16+'LWA config'!R141-1</f>
        <v>554</v>
      </c>
      <c r="G518" s="102">
        <f>('LWA config'!X141-1)*64+_xlfn.BITXOR('LWA config'!AB141,2)+32*'LWA config'!AA141</f>
        <v>516</v>
      </c>
    </row>
    <row r="519" spans="1:7">
      <c r="A519" s="103" t="str">
        <f>'LWA config'!B141</f>
        <v>LWA-137</v>
      </c>
      <c r="B519" s="111">
        <f>'LWA config'!D141</f>
        <v>37.240256799999997</v>
      </c>
      <c r="C519" s="111">
        <f>'LWA config'!E141</f>
        <v>-118.28187912999999</v>
      </c>
      <c r="D519" s="109">
        <f>'LWA config'!F141</f>
        <v>1182.8</v>
      </c>
      <c r="E519" s="107" t="s">
        <v>927</v>
      </c>
      <c r="F519" s="102">
        <f>('LWA config'!O141-1)*16+'LWA config'!T141-1</f>
        <v>555</v>
      </c>
      <c r="G519" s="102">
        <f>('LWA config'!X141-1)*64+_xlfn.BITXOR('LWA config'!AC141,2)+32*'LWA config'!AA141</f>
        <v>517</v>
      </c>
    </row>
    <row r="520" spans="1:7">
      <c r="A520" s="103" t="str">
        <f>'LWA config'!B140</f>
        <v>LWA-136</v>
      </c>
      <c r="B520" s="111">
        <f>'LWA config'!D140</f>
        <v>37.240260229999997</v>
      </c>
      <c r="C520" s="111">
        <f>'LWA config'!E140</f>
        <v>-118.28181887</v>
      </c>
      <c r="D520" s="109">
        <f>'LWA config'!F140</f>
        <v>1182.68</v>
      </c>
      <c r="E520" s="107" t="s">
        <v>926</v>
      </c>
      <c r="F520" s="102">
        <f>('LWA config'!O140-1)*16+'LWA config'!R140-1</f>
        <v>552</v>
      </c>
      <c r="G520" s="102">
        <f>('LWA config'!X140-1)*64+_xlfn.BITXOR('LWA config'!AB140,2)+32*'LWA config'!AA140</f>
        <v>518</v>
      </c>
    </row>
    <row r="521" spans="1:7">
      <c r="A521" s="103" t="str">
        <f>'LWA config'!B140</f>
        <v>LWA-136</v>
      </c>
      <c r="B521" s="111">
        <f>'LWA config'!D140</f>
        <v>37.240260229999997</v>
      </c>
      <c r="C521" s="111">
        <f>'LWA config'!E140</f>
        <v>-118.28181887</v>
      </c>
      <c r="D521" s="109">
        <f>'LWA config'!F140</f>
        <v>1182.68</v>
      </c>
      <c r="E521" s="107" t="s">
        <v>927</v>
      </c>
      <c r="F521" s="102">
        <f>('LWA config'!O140-1)*16+'LWA config'!T140-1</f>
        <v>553</v>
      </c>
      <c r="G521" s="102">
        <f>('LWA config'!X140-1)*64+_xlfn.BITXOR('LWA config'!AC140,2)+32*'LWA config'!AA140</f>
        <v>519</v>
      </c>
    </row>
    <row r="522" spans="1:7">
      <c r="A522" s="103" t="str">
        <f>'LWA config'!B144</f>
        <v>LWA-140</v>
      </c>
      <c r="B522" s="111">
        <f>'LWA config'!D144</f>
        <v>37.240086810000001</v>
      </c>
      <c r="C522" s="111">
        <f>'LWA config'!E144</f>
        <v>-118.28179152</v>
      </c>
      <c r="D522" s="109">
        <f>'LWA config'!F144</f>
        <v>1182.57</v>
      </c>
      <c r="E522" s="107" t="s">
        <v>926</v>
      </c>
      <c r="F522" s="102">
        <f>('LWA config'!O144-1)*16+'LWA config'!R144-1</f>
        <v>558</v>
      </c>
      <c r="G522" s="102">
        <f>('LWA config'!X144-1)*64+_xlfn.BITXOR('LWA config'!AB144,2)+32*'LWA config'!AA144</f>
        <v>520</v>
      </c>
    </row>
    <row r="523" spans="1:7">
      <c r="A523" s="103" t="str">
        <f>'LWA config'!B144</f>
        <v>LWA-140</v>
      </c>
      <c r="B523" s="111">
        <f>'LWA config'!D144</f>
        <v>37.240086810000001</v>
      </c>
      <c r="C523" s="111">
        <f>'LWA config'!E144</f>
        <v>-118.28179152</v>
      </c>
      <c r="D523" s="109">
        <f>'LWA config'!F144</f>
        <v>1182.57</v>
      </c>
      <c r="E523" s="107" t="s">
        <v>927</v>
      </c>
      <c r="F523" s="102">
        <f>('LWA config'!O144-1)*16+'LWA config'!T144-1</f>
        <v>559</v>
      </c>
      <c r="G523" s="102">
        <f>('LWA config'!X144-1)*64+_xlfn.BITXOR('LWA config'!AC144,2)+32*'LWA config'!AA144</f>
        <v>521</v>
      </c>
    </row>
    <row r="524" spans="1:7">
      <c r="A524" s="103" t="str">
        <f>'LWA config'!B142</f>
        <v>LWA-138</v>
      </c>
      <c r="B524" s="111">
        <f>'LWA config'!D142</f>
        <v>37.240145220000002</v>
      </c>
      <c r="C524" s="111">
        <f>'LWA config'!E142</f>
        <v>-118.2817778</v>
      </c>
      <c r="D524" s="109">
        <f>'LWA config'!F142</f>
        <v>1182.55</v>
      </c>
      <c r="E524" s="107" t="s">
        <v>926</v>
      </c>
      <c r="F524" s="102">
        <f>('LWA config'!O142-1)*16+'LWA config'!R142-1</f>
        <v>556</v>
      </c>
      <c r="G524" s="102">
        <f>('LWA config'!X142-1)*64+_xlfn.BITXOR('LWA config'!AB142,2)+32*'LWA config'!AA142</f>
        <v>522</v>
      </c>
    </row>
    <row r="525" spans="1:7">
      <c r="A525" s="103" t="str">
        <f>'LWA config'!B142</f>
        <v>LWA-138</v>
      </c>
      <c r="B525" s="111">
        <f>'LWA config'!D142</f>
        <v>37.240145220000002</v>
      </c>
      <c r="C525" s="111">
        <f>'LWA config'!E142</f>
        <v>-118.2817778</v>
      </c>
      <c r="D525" s="109">
        <f>'LWA config'!F142</f>
        <v>1182.55</v>
      </c>
      <c r="E525" s="107" t="s">
        <v>927</v>
      </c>
      <c r="F525" s="102">
        <f>('LWA config'!O142-1)*16+'LWA config'!T142-1</f>
        <v>557</v>
      </c>
      <c r="G525" s="102">
        <f>('LWA config'!X142-1)*64+_xlfn.BITXOR('LWA config'!AC142,2)+32*'LWA config'!AA142</f>
        <v>523</v>
      </c>
    </row>
    <row r="526" spans="1:7">
      <c r="A526" s="103" t="str">
        <f>'LWA config'!B165</f>
        <v>LWA-161</v>
      </c>
      <c r="B526" s="111">
        <f>'LWA config'!D165</f>
        <v>37.240680920000003</v>
      </c>
      <c r="C526" s="111">
        <f>'LWA config'!E165</f>
        <v>-118.28206328</v>
      </c>
      <c r="D526" s="109">
        <f>'LWA config'!F165</f>
        <v>1182.8800000000001</v>
      </c>
      <c r="E526" s="107" t="s">
        <v>926</v>
      </c>
      <c r="F526" s="102">
        <f>('LWA config'!O165-1)*16+'LWA config'!R165-1</f>
        <v>562</v>
      </c>
      <c r="G526" s="102">
        <f>('LWA config'!X165-1)*64+_xlfn.BITXOR('LWA config'!AB165,2)+32*'LWA config'!AA165</f>
        <v>524</v>
      </c>
    </row>
    <row r="527" spans="1:7">
      <c r="A527" s="103" t="str">
        <f>'LWA config'!B165</f>
        <v>LWA-161</v>
      </c>
      <c r="B527" s="111">
        <f>'LWA config'!D165</f>
        <v>37.240680920000003</v>
      </c>
      <c r="C527" s="111">
        <f>'LWA config'!E165</f>
        <v>-118.28206328</v>
      </c>
      <c r="D527" s="109">
        <f>'LWA config'!F165</f>
        <v>1182.8800000000001</v>
      </c>
      <c r="E527" s="107" t="s">
        <v>927</v>
      </c>
      <c r="F527" s="102">
        <f>('LWA config'!O165-1)*16+'LWA config'!T165-1</f>
        <v>563</v>
      </c>
      <c r="G527" s="102">
        <f>('LWA config'!X165-1)*64+_xlfn.BITXOR('LWA config'!AC165,2)+32*'LWA config'!AA165</f>
        <v>525</v>
      </c>
    </row>
    <row r="528" spans="1:7">
      <c r="A528" s="103" t="str">
        <f>'LWA config'!B145</f>
        <v>LWA-141</v>
      </c>
      <c r="B528" s="111">
        <f>'LWA config'!D145</f>
        <v>37.240058210000001</v>
      </c>
      <c r="C528" s="111">
        <f>'LWA config'!E145</f>
        <v>-118.28186972</v>
      </c>
      <c r="D528" s="109">
        <f>'LWA config'!F145</f>
        <v>1182.6500000000001</v>
      </c>
      <c r="E528" s="107" t="s">
        <v>926</v>
      </c>
      <c r="F528" s="102">
        <f>('LWA config'!O145-1)*16+'LWA config'!R145-1</f>
        <v>560</v>
      </c>
      <c r="G528" s="102">
        <f>('LWA config'!X145-1)*64+_xlfn.BITXOR('LWA config'!AB145,2)+32*'LWA config'!AA145</f>
        <v>526</v>
      </c>
    </row>
    <row r="529" spans="1:7">
      <c r="A529" s="103" t="str">
        <f>'LWA config'!B145</f>
        <v>LWA-141</v>
      </c>
      <c r="B529" s="111">
        <f>'LWA config'!D145</f>
        <v>37.240058210000001</v>
      </c>
      <c r="C529" s="111">
        <f>'LWA config'!E145</f>
        <v>-118.28186972</v>
      </c>
      <c r="D529" s="109">
        <f>'LWA config'!F145</f>
        <v>1182.6500000000001</v>
      </c>
      <c r="E529" s="107" t="s">
        <v>927</v>
      </c>
      <c r="F529" s="102">
        <f>('LWA config'!O145-1)*16+'LWA config'!T145-1</f>
        <v>561</v>
      </c>
      <c r="G529" s="102">
        <f>('LWA config'!X145-1)*64+_xlfn.BITXOR('LWA config'!AC145,2)+32*'LWA config'!AA145</f>
        <v>527</v>
      </c>
    </row>
    <row r="530" spans="1:7">
      <c r="A530" s="103" t="str">
        <f>'LWA config'!B167</f>
        <v>LWA-163</v>
      </c>
      <c r="B530" s="111">
        <f>'LWA config'!D167</f>
        <v>37.240451720000003</v>
      </c>
      <c r="C530" s="111">
        <f>'LWA config'!E167</f>
        <v>-118.28207648999999</v>
      </c>
      <c r="D530" s="109">
        <f>'LWA config'!F167</f>
        <v>1183.54</v>
      </c>
      <c r="E530" s="107" t="s">
        <v>926</v>
      </c>
      <c r="F530" s="102">
        <f>('LWA config'!O167-1)*16+'LWA config'!R167-1</f>
        <v>566</v>
      </c>
      <c r="G530" s="102">
        <f>('LWA config'!X167-1)*64+_xlfn.BITXOR('LWA config'!AB167,2)+32*'LWA config'!AA167</f>
        <v>528</v>
      </c>
    </row>
    <row r="531" spans="1:7">
      <c r="A531" s="103" t="str">
        <f>'LWA config'!B167</f>
        <v>LWA-163</v>
      </c>
      <c r="B531" s="111">
        <f>'LWA config'!D167</f>
        <v>37.240451720000003</v>
      </c>
      <c r="C531" s="111">
        <f>'LWA config'!E167</f>
        <v>-118.28207648999999</v>
      </c>
      <c r="D531" s="109">
        <f>'LWA config'!F167</f>
        <v>1183.54</v>
      </c>
      <c r="E531" s="107" t="s">
        <v>927</v>
      </c>
      <c r="F531" s="102">
        <f>('LWA config'!O167-1)*16+'LWA config'!T167-1</f>
        <v>567</v>
      </c>
      <c r="G531" s="102">
        <f>('LWA config'!X167-1)*64+_xlfn.BITXOR('LWA config'!AC167,2)+32*'LWA config'!AA167</f>
        <v>529</v>
      </c>
    </row>
    <row r="532" spans="1:7">
      <c r="A532" s="103" t="str">
        <f>'LWA config'!B166</f>
        <v>LWA-162</v>
      </c>
      <c r="B532" s="111">
        <f>'LWA config'!D166</f>
        <v>37.240519259999999</v>
      </c>
      <c r="C532" s="111">
        <f>'LWA config'!E166</f>
        <v>-118.28191434</v>
      </c>
      <c r="D532" s="109">
        <f>'LWA config'!F166</f>
        <v>1183.55</v>
      </c>
      <c r="E532" s="107" t="s">
        <v>926</v>
      </c>
      <c r="F532" s="102">
        <f>('LWA config'!O166-1)*16+'LWA config'!R166-1</f>
        <v>564</v>
      </c>
      <c r="G532" s="102">
        <f>('LWA config'!X166-1)*64+_xlfn.BITXOR('LWA config'!AB166,2)+32*'LWA config'!AA166</f>
        <v>530</v>
      </c>
    </row>
    <row r="533" spans="1:7">
      <c r="A533" s="103" t="str">
        <f>'LWA config'!B166</f>
        <v>LWA-162</v>
      </c>
      <c r="B533" s="111">
        <f>'LWA config'!D166</f>
        <v>37.240519259999999</v>
      </c>
      <c r="C533" s="111">
        <f>'LWA config'!E166</f>
        <v>-118.28191434</v>
      </c>
      <c r="D533" s="109">
        <f>'LWA config'!F166</f>
        <v>1183.55</v>
      </c>
      <c r="E533" s="107" t="s">
        <v>927</v>
      </c>
      <c r="F533" s="102">
        <f>('LWA config'!O166-1)*16+'LWA config'!T166-1</f>
        <v>565</v>
      </c>
      <c r="G533" s="102">
        <f>('LWA config'!X166-1)*64+_xlfn.BITXOR('LWA config'!AC166,2)+32*'LWA config'!AA166</f>
        <v>531</v>
      </c>
    </row>
    <row r="534" spans="1:7">
      <c r="A534" s="103" t="str">
        <f>'LWA config'!B169</f>
        <v>LWA-165</v>
      </c>
      <c r="B534" s="111">
        <f>'LWA config'!D169</f>
        <v>37.240253180000003</v>
      </c>
      <c r="C534" s="111">
        <f>'LWA config'!E169</f>
        <v>-118.28205730000001</v>
      </c>
      <c r="D534" s="109">
        <f>'LWA config'!F169</f>
        <v>1183.1400000000001</v>
      </c>
      <c r="E534" s="107" t="s">
        <v>926</v>
      </c>
      <c r="F534" s="102">
        <f>('LWA config'!O169-1)*16+'LWA config'!R169-1</f>
        <v>570</v>
      </c>
      <c r="G534" s="102">
        <f>('LWA config'!X169-1)*64+_xlfn.BITXOR('LWA config'!AB169,2)+32*'LWA config'!AA169</f>
        <v>532</v>
      </c>
    </row>
    <row r="535" spans="1:7">
      <c r="A535" s="103" t="str">
        <f>'LWA config'!B169</f>
        <v>LWA-165</v>
      </c>
      <c r="B535" s="111">
        <f>'LWA config'!D169</f>
        <v>37.240253180000003</v>
      </c>
      <c r="C535" s="111">
        <f>'LWA config'!E169</f>
        <v>-118.28205730000001</v>
      </c>
      <c r="D535" s="109">
        <f>'LWA config'!F169</f>
        <v>1183.1400000000001</v>
      </c>
      <c r="E535" s="107" t="s">
        <v>927</v>
      </c>
      <c r="F535" s="102">
        <f>('LWA config'!O169-1)*16+'LWA config'!T169-1</f>
        <v>571</v>
      </c>
      <c r="G535" s="102">
        <f>('LWA config'!X169-1)*64+_xlfn.BITXOR('LWA config'!AC169,2)+32*'LWA config'!AA169</f>
        <v>533</v>
      </c>
    </row>
    <row r="536" spans="1:7">
      <c r="A536" s="103" t="str">
        <f>'LWA config'!B168</f>
        <v>LWA-164</v>
      </c>
      <c r="B536" s="111">
        <f>'LWA config'!D168</f>
        <v>37.240366889999997</v>
      </c>
      <c r="C536" s="111">
        <f>'LWA config'!E168</f>
        <v>-118.28189045000001</v>
      </c>
      <c r="D536" s="109">
        <f>'LWA config'!F168</f>
        <v>1183.1300000000001</v>
      </c>
      <c r="E536" s="107" t="s">
        <v>926</v>
      </c>
      <c r="F536" s="102">
        <f>('LWA config'!O168-1)*16+'LWA config'!R168-1</f>
        <v>568</v>
      </c>
      <c r="G536" s="102">
        <f>('LWA config'!X168-1)*64+_xlfn.BITXOR('LWA config'!AB168,2)+32*'LWA config'!AA168</f>
        <v>534</v>
      </c>
    </row>
    <row r="537" spans="1:7">
      <c r="A537" s="103" t="str">
        <f>'LWA config'!B168</f>
        <v>LWA-164</v>
      </c>
      <c r="B537" s="111">
        <f>'LWA config'!D168</f>
        <v>37.240366889999997</v>
      </c>
      <c r="C537" s="111">
        <f>'LWA config'!E168</f>
        <v>-118.28189045000001</v>
      </c>
      <c r="D537" s="109">
        <f>'LWA config'!F168</f>
        <v>1183.1300000000001</v>
      </c>
      <c r="E537" s="107" t="s">
        <v>927</v>
      </c>
      <c r="F537" s="102">
        <f>('LWA config'!O168-1)*16+'LWA config'!T168-1</f>
        <v>569</v>
      </c>
      <c r="G537" s="102">
        <f>('LWA config'!X168-1)*64+_xlfn.BITXOR('LWA config'!AC168,2)+32*'LWA config'!AA168</f>
        <v>535</v>
      </c>
    </row>
    <row r="538" spans="1:7">
      <c r="A538" s="103" t="str">
        <f>'LWA config'!B171</f>
        <v>LWA-167</v>
      </c>
      <c r="B538" s="111">
        <f>'LWA config'!D171</f>
        <v>37.240093000000002</v>
      </c>
      <c r="C538" s="111">
        <f>'LWA config'!E171</f>
        <v>-118.28199327</v>
      </c>
      <c r="D538" s="109">
        <f>'LWA config'!F171</f>
        <v>1183.1099999999999</v>
      </c>
      <c r="E538" s="107" t="s">
        <v>926</v>
      </c>
      <c r="F538" s="102">
        <f>('LWA config'!O171-1)*16+'LWA config'!R171-1</f>
        <v>574</v>
      </c>
      <c r="G538" s="102">
        <f>('LWA config'!X171-1)*64+_xlfn.BITXOR('LWA config'!AB171,2)+32*'LWA config'!AA171</f>
        <v>536</v>
      </c>
    </row>
    <row r="539" spans="1:7">
      <c r="A539" s="103" t="str">
        <f>'LWA config'!B171</f>
        <v>LWA-167</v>
      </c>
      <c r="B539" s="111">
        <f>'LWA config'!D171</f>
        <v>37.240093000000002</v>
      </c>
      <c r="C539" s="111">
        <f>'LWA config'!E171</f>
        <v>-118.28199327</v>
      </c>
      <c r="D539" s="109">
        <f>'LWA config'!F171</f>
        <v>1183.1099999999999</v>
      </c>
      <c r="E539" s="107" t="s">
        <v>927</v>
      </c>
      <c r="F539" s="102">
        <f>('LWA config'!O171-1)*16+'LWA config'!T171-1</f>
        <v>575</v>
      </c>
      <c r="G539" s="102">
        <f>('LWA config'!X171-1)*64+_xlfn.BITXOR('LWA config'!AC171,2)+32*'LWA config'!AA171</f>
        <v>537</v>
      </c>
    </row>
    <row r="540" spans="1:7">
      <c r="A540" s="103" t="str">
        <f>'LWA config'!B170</f>
        <v>LWA-166</v>
      </c>
      <c r="B540" s="111">
        <f>'LWA config'!D170</f>
        <v>37.240169710000004</v>
      </c>
      <c r="C540" s="111">
        <f>'LWA config'!E170</f>
        <v>-118.28189408999999</v>
      </c>
      <c r="D540" s="109">
        <f>'LWA config'!F170</f>
        <v>1182.79</v>
      </c>
      <c r="E540" s="107" t="s">
        <v>926</v>
      </c>
      <c r="F540" s="102">
        <f>('LWA config'!O170-1)*16+'LWA config'!R170-1</f>
        <v>572</v>
      </c>
      <c r="G540" s="102">
        <f>('LWA config'!X170-1)*64+_xlfn.BITXOR('LWA config'!AB170,2)+32*'LWA config'!AA170</f>
        <v>538</v>
      </c>
    </row>
    <row r="541" spans="1:7">
      <c r="A541" s="103" t="str">
        <f>'LWA config'!B170</f>
        <v>LWA-166</v>
      </c>
      <c r="B541" s="111">
        <f>'LWA config'!D170</f>
        <v>37.240169710000004</v>
      </c>
      <c r="C541" s="111">
        <f>'LWA config'!E170</f>
        <v>-118.28189408999999</v>
      </c>
      <c r="D541" s="109">
        <f>'LWA config'!F170</f>
        <v>1182.79</v>
      </c>
      <c r="E541" s="107" t="s">
        <v>927</v>
      </c>
      <c r="F541" s="102">
        <f>('LWA config'!O170-1)*16+'LWA config'!T170-1</f>
        <v>573</v>
      </c>
      <c r="G541" s="102">
        <f>('LWA config'!X170-1)*64+_xlfn.BITXOR('LWA config'!AC170,2)+32*'LWA config'!AA170</f>
        <v>539</v>
      </c>
    </row>
    <row r="542" spans="1:7">
      <c r="A542" s="103" t="str">
        <f>'LWA config'!B197</f>
        <v>LWA-193</v>
      </c>
      <c r="B542" s="111">
        <f>'LWA config'!D197</f>
        <v>37.240584370000001</v>
      </c>
      <c r="C542" s="111">
        <f>'LWA config'!E197</f>
        <v>-118.28226773999999</v>
      </c>
      <c r="D542" s="109">
        <f>'LWA config'!F197</f>
        <v>1182.95</v>
      </c>
      <c r="E542" s="107" t="s">
        <v>926</v>
      </c>
      <c r="F542" s="102">
        <f>('LWA config'!O197-1)*16+'LWA config'!R197-1</f>
        <v>578</v>
      </c>
      <c r="G542" s="102">
        <f>('LWA config'!X197-1)*64+_xlfn.BITXOR('LWA config'!AB197,2)+32*'LWA config'!AA197</f>
        <v>540</v>
      </c>
    </row>
    <row r="543" spans="1:7">
      <c r="A543" s="103" t="str">
        <f>'LWA config'!B197</f>
        <v>LWA-193</v>
      </c>
      <c r="B543" s="111">
        <f>'LWA config'!D197</f>
        <v>37.240584370000001</v>
      </c>
      <c r="C543" s="111">
        <f>'LWA config'!E197</f>
        <v>-118.28226773999999</v>
      </c>
      <c r="D543" s="109">
        <f>'LWA config'!F197</f>
        <v>1182.95</v>
      </c>
      <c r="E543" s="107" t="s">
        <v>927</v>
      </c>
      <c r="F543" s="102">
        <f>('LWA config'!O197-1)*16+'LWA config'!T197-1</f>
        <v>579</v>
      </c>
      <c r="G543" s="102">
        <f>('LWA config'!X197-1)*64+_xlfn.BITXOR('LWA config'!AC197,2)+32*'LWA config'!AA197</f>
        <v>541</v>
      </c>
    </row>
    <row r="544" spans="1:7">
      <c r="A544" s="103" t="str">
        <f>'LWA config'!B230</f>
        <v>LWA-226</v>
      </c>
      <c r="B544" s="111">
        <f>'LWA config'!D230</f>
        <v>37.240305900000003</v>
      </c>
      <c r="C544" s="111">
        <f>'LWA config'!E230</f>
        <v>-118.28256184</v>
      </c>
      <c r="D544" s="109">
        <f>'LWA config'!F230</f>
        <v>1183.78</v>
      </c>
      <c r="E544" s="107" t="s">
        <v>926</v>
      </c>
      <c r="F544" s="102">
        <f>('LWA config'!O230-1)*16+'LWA config'!R230-1</f>
        <v>576</v>
      </c>
      <c r="G544" s="102">
        <f>('LWA config'!X230-1)*64+_xlfn.BITXOR('LWA config'!AB230,2)+32*'LWA config'!AA230</f>
        <v>542</v>
      </c>
    </row>
    <row r="545" spans="1:7">
      <c r="A545" s="103" t="str">
        <f>'LWA config'!B230</f>
        <v>LWA-226</v>
      </c>
      <c r="B545" s="111">
        <f>'LWA config'!D230</f>
        <v>37.240305900000003</v>
      </c>
      <c r="C545" s="111">
        <f>'LWA config'!E230</f>
        <v>-118.28256184</v>
      </c>
      <c r="D545" s="109">
        <f>'LWA config'!F230</f>
        <v>1183.78</v>
      </c>
      <c r="E545" s="107" t="s">
        <v>927</v>
      </c>
      <c r="F545" s="102">
        <f>('LWA config'!O230-1)*16+'LWA config'!T230-1</f>
        <v>577</v>
      </c>
      <c r="G545" s="102">
        <f>('LWA config'!X230-1)*64+_xlfn.BITXOR('LWA config'!AC230,2)+32*'LWA config'!AA230</f>
        <v>543</v>
      </c>
    </row>
    <row r="546" spans="1:7">
      <c r="A546" s="103" t="str">
        <f>'LWA config'!B199</f>
        <v>LWA-195</v>
      </c>
      <c r="B546" s="111">
        <f>'LWA config'!D199</f>
        <v>37.240509899999999</v>
      </c>
      <c r="C546" s="111">
        <f>'LWA config'!E199</f>
        <v>-118.28234137</v>
      </c>
      <c r="D546" s="109">
        <f>'LWA config'!F199</f>
        <v>1183.1500000000001</v>
      </c>
      <c r="E546" s="107" t="s">
        <v>926</v>
      </c>
      <c r="F546" s="102">
        <f>('LWA config'!O199-1)*16+'LWA config'!R199-1</f>
        <v>582</v>
      </c>
      <c r="G546" s="102">
        <f>('LWA config'!X199-1)*64+_xlfn.BITXOR('LWA config'!AB199,2)+32*'LWA config'!AA199</f>
        <v>544</v>
      </c>
    </row>
    <row r="547" spans="1:7">
      <c r="A547" s="103" t="str">
        <f>'LWA config'!B199</f>
        <v>LWA-195</v>
      </c>
      <c r="B547" s="111">
        <f>'LWA config'!D199</f>
        <v>37.240509899999999</v>
      </c>
      <c r="C547" s="111">
        <f>'LWA config'!E199</f>
        <v>-118.28234137</v>
      </c>
      <c r="D547" s="109">
        <f>'LWA config'!F199</f>
        <v>1183.1500000000001</v>
      </c>
      <c r="E547" s="107" t="s">
        <v>927</v>
      </c>
      <c r="F547" s="102">
        <f>('LWA config'!O199-1)*16+'LWA config'!T199-1</f>
        <v>583</v>
      </c>
      <c r="G547" s="102">
        <f>('LWA config'!X199-1)*64+_xlfn.BITXOR('LWA config'!AC199,2)+32*'LWA config'!AA199</f>
        <v>545</v>
      </c>
    </row>
    <row r="548" spans="1:7">
      <c r="A548" s="103" t="str">
        <f>'LWA config'!B198</f>
        <v>LWA-194</v>
      </c>
      <c r="B548" s="111">
        <f>'LWA config'!D198</f>
        <v>37.240541759999999</v>
      </c>
      <c r="C548" s="111">
        <f>'LWA config'!E198</f>
        <v>-118.28216682</v>
      </c>
      <c r="D548" s="109">
        <f>'LWA config'!F198</f>
        <v>1183.06</v>
      </c>
      <c r="E548" s="107" t="s">
        <v>926</v>
      </c>
      <c r="F548" s="102">
        <f>('LWA config'!O198-1)*16+'LWA config'!R198-1</f>
        <v>580</v>
      </c>
      <c r="G548" s="102">
        <f>('LWA config'!X198-1)*64+_xlfn.BITXOR('LWA config'!AB198,2)+32*'LWA config'!AA198</f>
        <v>546</v>
      </c>
    </row>
    <row r="549" spans="1:7">
      <c r="A549" s="103" t="str">
        <f>'LWA config'!B198</f>
        <v>LWA-194</v>
      </c>
      <c r="B549" s="111">
        <f>'LWA config'!D198</f>
        <v>37.240541759999999</v>
      </c>
      <c r="C549" s="111">
        <f>'LWA config'!E198</f>
        <v>-118.28216682</v>
      </c>
      <c r="D549" s="109">
        <f>'LWA config'!F198</f>
        <v>1183.06</v>
      </c>
      <c r="E549" s="107" t="s">
        <v>927</v>
      </c>
      <c r="F549" s="102">
        <f>('LWA config'!O198-1)*16+'LWA config'!T198-1</f>
        <v>581</v>
      </c>
      <c r="G549" s="102">
        <f>('LWA config'!X198-1)*64+_xlfn.BITXOR('LWA config'!AC198,2)+32*'LWA config'!AA198</f>
        <v>547</v>
      </c>
    </row>
    <row r="550" spans="1:7">
      <c r="A550" s="103" t="str">
        <f>'LWA config'!B201</f>
        <v>LWA-197</v>
      </c>
      <c r="B550" s="111">
        <f>'LWA config'!D201</f>
        <v>37.240329850000002</v>
      </c>
      <c r="C550" s="111">
        <f>'LWA config'!E201</f>
        <v>-118.28228752</v>
      </c>
      <c r="D550" s="109">
        <f>'LWA config'!F201</f>
        <v>1183.5</v>
      </c>
      <c r="E550" s="107" t="s">
        <v>926</v>
      </c>
      <c r="F550" s="102">
        <f>('LWA config'!O201-1)*16+'LWA config'!R201-1</f>
        <v>586</v>
      </c>
      <c r="G550" s="102">
        <f>('LWA config'!X201-1)*64+_xlfn.BITXOR('LWA config'!AB201,2)+32*'LWA config'!AA201</f>
        <v>548</v>
      </c>
    </row>
    <row r="551" spans="1:7">
      <c r="A551" s="103" t="str">
        <f>'LWA config'!B201</f>
        <v>LWA-197</v>
      </c>
      <c r="B551" s="111">
        <f>'LWA config'!D201</f>
        <v>37.240329850000002</v>
      </c>
      <c r="C551" s="111">
        <f>'LWA config'!E201</f>
        <v>-118.28228752</v>
      </c>
      <c r="D551" s="109">
        <f>'LWA config'!F201</f>
        <v>1183.5</v>
      </c>
      <c r="E551" s="107" t="s">
        <v>927</v>
      </c>
      <c r="F551" s="102">
        <f>('LWA config'!O201-1)*16+'LWA config'!T201-1</f>
        <v>587</v>
      </c>
      <c r="G551" s="102">
        <f>('LWA config'!X201-1)*64+_xlfn.BITXOR('LWA config'!AC201,2)+32*'LWA config'!AA201</f>
        <v>549</v>
      </c>
    </row>
    <row r="552" spans="1:7">
      <c r="A552" s="103" t="str">
        <f>'LWA config'!B200</f>
        <v>LWA-196</v>
      </c>
      <c r="B552" s="111">
        <f>'LWA config'!D200</f>
        <v>37.240353489999997</v>
      </c>
      <c r="C552" s="111">
        <f>'LWA config'!E200</f>
        <v>-118.2821551</v>
      </c>
      <c r="D552" s="109">
        <f>'LWA config'!F200</f>
        <v>1183.3800000000001</v>
      </c>
      <c r="E552" s="107" t="s">
        <v>926</v>
      </c>
      <c r="F552" s="102">
        <f>('LWA config'!O200-1)*16+'LWA config'!R200-1</f>
        <v>584</v>
      </c>
      <c r="G552" s="102">
        <f>('LWA config'!X200-1)*64+_xlfn.BITXOR('LWA config'!AB200,2)+32*'LWA config'!AA200</f>
        <v>550</v>
      </c>
    </row>
    <row r="553" spans="1:7">
      <c r="A553" s="103" t="str">
        <f>'LWA config'!B200</f>
        <v>LWA-196</v>
      </c>
      <c r="B553" s="111">
        <f>'LWA config'!D200</f>
        <v>37.240353489999997</v>
      </c>
      <c r="C553" s="111">
        <f>'LWA config'!E200</f>
        <v>-118.2821551</v>
      </c>
      <c r="D553" s="109">
        <f>'LWA config'!F200</f>
        <v>1183.3800000000001</v>
      </c>
      <c r="E553" s="107" t="s">
        <v>927</v>
      </c>
      <c r="F553" s="102">
        <f>('LWA config'!O200-1)*16+'LWA config'!T200-1</f>
        <v>585</v>
      </c>
      <c r="G553" s="102">
        <f>('LWA config'!X200-1)*64+_xlfn.BITXOR('LWA config'!AC200,2)+32*'LWA config'!AA200</f>
        <v>551</v>
      </c>
    </row>
    <row r="554" spans="1:7">
      <c r="A554" s="103" t="str">
        <f>'LWA config'!B204</f>
        <v>LWA-200</v>
      </c>
      <c r="B554" s="111">
        <f>'LWA config'!D204</f>
        <v>37.240234979999997</v>
      </c>
      <c r="C554" s="111">
        <f>'LWA config'!E204</f>
        <v>-118.28223104999999</v>
      </c>
      <c r="D554" s="109">
        <f>'LWA config'!F204</f>
        <v>1183.3499999999999</v>
      </c>
      <c r="E554" s="107" t="s">
        <v>926</v>
      </c>
      <c r="F554" s="102">
        <f>('LWA config'!O204-1)*16+'LWA config'!R204-1</f>
        <v>590</v>
      </c>
      <c r="G554" s="102">
        <f>('LWA config'!X204-1)*64+_xlfn.BITXOR('LWA config'!AB204,2)+32*'LWA config'!AA204</f>
        <v>552</v>
      </c>
    </row>
    <row r="555" spans="1:7">
      <c r="A555" s="103" t="str">
        <f>'LWA config'!B204</f>
        <v>LWA-200</v>
      </c>
      <c r="B555" s="111">
        <f>'LWA config'!D204</f>
        <v>37.240234979999997</v>
      </c>
      <c r="C555" s="111">
        <f>'LWA config'!E204</f>
        <v>-118.28223104999999</v>
      </c>
      <c r="D555" s="109">
        <f>'LWA config'!F204</f>
        <v>1183.3499999999999</v>
      </c>
      <c r="E555" s="107" t="s">
        <v>927</v>
      </c>
      <c r="F555" s="102">
        <f>('LWA config'!O204-1)*16+'LWA config'!T204-1</f>
        <v>591</v>
      </c>
      <c r="G555" s="102">
        <f>('LWA config'!X204-1)*64+_xlfn.BITXOR('LWA config'!AC204,2)+32*'LWA config'!AA204</f>
        <v>553</v>
      </c>
    </row>
    <row r="556" spans="1:7">
      <c r="A556" s="103" t="str">
        <f>'LWA config'!B203</f>
        <v>LWA-199</v>
      </c>
      <c r="B556" s="111">
        <f>'LWA config'!D203</f>
        <v>37.240255560000001</v>
      </c>
      <c r="C556" s="111">
        <f>'LWA config'!E203</f>
        <v>-118.28235668000001</v>
      </c>
      <c r="D556" s="109">
        <f>'LWA config'!F203</f>
        <v>1183.51</v>
      </c>
      <c r="E556" s="107" t="s">
        <v>926</v>
      </c>
      <c r="F556" s="102">
        <f>('LWA config'!O203-1)*16+'LWA config'!R203-1</f>
        <v>588</v>
      </c>
      <c r="G556" s="102">
        <f>('LWA config'!X203-1)*64+_xlfn.BITXOR('LWA config'!AB203,2)+32*'LWA config'!AA203</f>
        <v>554</v>
      </c>
    </row>
    <row r="557" spans="1:7">
      <c r="A557" s="103" t="str">
        <f>'LWA config'!B203</f>
        <v>LWA-199</v>
      </c>
      <c r="B557" s="111">
        <f>'LWA config'!D203</f>
        <v>37.240255560000001</v>
      </c>
      <c r="C557" s="111">
        <f>'LWA config'!E203</f>
        <v>-118.28235668000001</v>
      </c>
      <c r="D557" s="109">
        <f>'LWA config'!F203</f>
        <v>1183.51</v>
      </c>
      <c r="E557" s="107" t="s">
        <v>927</v>
      </c>
      <c r="F557" s="102">
        <f>('LWA config'!O203-1)*16+'LWA config'!T203-1</f>
        <v>589</v>
      </c>
      <c r="G557" s="102">
        <f>('LWA config'!X203-1)*64+_xlfn.BITXOR('LWA config'!AC203,2)+32*'LWA config'!AA203</f>
        <v>555</v>
      </c>
    </row>
    <row r="558" spans="1:7">
      <c r="A558" s="103" t="str">
        <f>'LWA config'!B206</f>
        <v>LWA-202</v>
      </c>
      <c r="B558" s="111">
        <f>'LWA config'!D206</f>
        <v>37.24013446</v>
      </c>
      <c r="C558" s="111">
        <f>'LWA config'!E206</f>
        <v>-118.28213357</v>
      </c>
      <c r="D558" s="109">
        <f>'LWA config'!F206</f>
        <v>1183.24</v>
      </c>
      <c r="E558" s="107" t="s">
        <v>926</v>
      </c>
      <c r="F558" s="102">
        <f>('LWA config'!O206-1)*16+'LWA config'!R206-1</f>
        <v>594</v>
      </c>
      <c r="G558" s="102">
        <f>('LWA config'!X206-1)*64+_xlfn.BITXOR('LWA config'!AB206,2)+32*'LWA config'!AA206</f>
        <v>556</v>
      </c>
    </row>
    <row r="559" spans="1:7">
      <c r="A559" s="103" t="str">
        <f>'LWA config'!B206</f>
        <v>LWA-202</v>
      </c>
      <c r="B559" s="111">
        <f>'LWA config'!D206</f>
        <v>37.24013446</v>
      </c>
      <c r="C559" s="111">
        <f>'LWA config'!E206</f>
        <v>-118.28213357</v>
      </c>
      <c r="D559" s="109">
        <f>'LWA config'!F206</f>
        <v>1183.24</v>
      </c>
      <c r="E559" s="107" t="s">
        <v>927</v>
      </c>
      <c r="F559" s="102">
        <f>('LWA config'!O206-1)*16+'LWA config'!T206-1</f>
        <v>595</v>
      </c>
      <c r="G559" s="102">
        <f>('LWA config'!X206-1)*64+_xlfn.BITXOR('LWA config'!AC206,2)+32*'LWA config'!AA206</f>
        <v>557</v>
      </c>
    </row>
    <row r="560" spans="1:7">
      <c r="A560" s="103" t="str">
        <f>'LWA config'!B205</f>
        <v>LWA-201</v>
      </c>
      <c r="B560" s="111">
        <f>'LWA config'!D205</f>
        <v>37.240206270000002</v>
      </c>
      <c r="C560" s="111">
        <f>'LWA config'!E205</f>
        <v>-118.28212559000001</v>
      </c>
      <c r="D560" s="109">
        <f>'LWA config'!F205</f>
        <v>1183.2</v>
      </c>
      <c r="E560" s="107" t="s">
        <v>926</v>
      </c>
      <c r="F560" s="102">
        <f>('LWA config'!O205-1)*16+'LWA config'!R205-1</f>
        <v>592</v>
      </c>
      <c r="G560" s="102">
        <f>('LWA config'!X205-1)*64+_xlfn.BITXOR('LWA config'!AB205,2)+32*'LWA config'!AA205</f>
        <v>558</v>
      </c>
    </row>
    <row r="561" spans="1:7">
      <c r="A561" s="103" t="str">
        <f>'LWA config'!B205</f>
        <v>LWA-201</v>
      </c>
      <c r="B561" s="111">
        <f>'LWA config'!D205</f>
        <v>37.240206270000002</v>
      </c>
      <c r="C561" s="111">
        <f>'LWA config'!E205</f>
        <v>-118.28212559000001</v>
      </c>
      <c r="D561" s="109">
        <f>'LWA config'!F205</f>
        <v>1183.2</v>
      </c>
      <c r="E561" s="107" t="s">
        <v>927</v>
      </c>
      <c r="F561" s="102">
        <f>('LWA config'!O205-1)*16+'LWA config'!T205-1</f>
        <v>593</v>
      </c>
      <c r="G561" s="102">
        <f>('LWA config'!X205-1)*64+_xlfn.BITXOR('LWA config'!AC205,2)+32*'LWA config'!AA205</f>
        <v>559</v>
      </c>
    </row>
    <row r="562" spans="1:7">
      <c r="A562" s="103" t="str">
        <f>'LWA config'!B231</f>
        <v>LWA-227</v>
      </c>
      <c r="B562" s="111">
        <f>'LWA config'!D231</f>
        <v>37.240293129999998</v>
      </c>
      <c r="C562" s="111">
        <f>'LWA config'!E231</f>
        <v>-118.28239042</v>
      </c>
      <c r="D562" s="109">
        <f>'LWA config'!F231</f>
        <v>1183.6099999999999</v>
      </c>
      <c r="E562" s="107" t="s">
        <v>926</v>
      </c>
      <c r="F562" s="102">
        <f>('LWA config'!O231-1)*16+'LWA config'!R231-1</f>
        <v>598</v>
      </c>
      <c r="G562" s="102">
        <f>('LWA config'!X231-1)*64+_xlfn.BITXOR('LWA config'!AB231,2)+32*'LWA config'!AA231</f>
        <v>560</v>
      </c>
    </row>
    <row r="563" spans="1:7">
      <c r="A563" s="103" t="str">
        <f>'LWA config'!B231</f>
        <v>LWA-227</v>
      </c>
      <c r="B563" s="111">
        <f>'LWA config'!D231</f>
        <v>37.240293129999998</v>
      </c>
      <c r="C563" s="111">
        <f>'LWA config'!E231</f>
        <v>-118.28239042</v>
      </c>
      <c r="D563" s="109">
        <f>'LWA config'!F231</f>
        <v>1183.6099999999999</v>
      </c>
      <c r="E563" s="107" t="s">
        <v>927</v>
      </c>
      <c r="F563" s="102">
        <f>('LWA config'!O231-1)*16+'LWA config'!T231-1</f>
        <v>599</v>
      </c>
      <c r="G563" s="102">
        <f>('LWA config'!X231-1)*64+_xlfn.BITXOR('LWA config'!AC231,2)+32*'LWA config'!AA231</f>
        <v>561</v>
      </c>
    </row>
    <row r="564" spans="1:7">
      <c r="A564" s="103" t="str">
        <f>'LWA config'!B229</f>
        <v>LWA-225</v>
      </c>
      <c r="B564" s="111">
        <f>'LWA config'!D229</f>
        <v>37.240459110000003</v>
      </c>
      <c r="C564" s="111">
        <f>'LWA config'!E229</f>
        <v>-118.28250024</v>
      </c>
      <c r="D564" s="109">
        <f>'LWA config'!F229</f>
        <v>1183.51</v>
      </c>
      <c r="E564" s="107" t="s">
        <v>926</v>
      </c>
      <c r="F564" s="102">
        <f>('LWA config'!O229-1)*16+'LWA config'!R229-1</f>
        <v>596</v>
      </c>
      <c r="G564" s="102">
        <f>('LWA config'!X229-1)*64+_xlfn.BITXOR('LWA config'!AB229,2)+32*'LWA config'!AA229</f>
        <v>562</v>
      </c>
    </row>
    <row r="565" spans="1:7">
      <c r="A565" s="103" t="str">
        <f>'LWA config'!B229</f>
        <v>LWA-225</v>
      </c>
      <c r="B565" s="111">
        <f>'LWA config'!D229</f>
        <v>37.240459110000003</v>
      </c>
      <c r="C565" s="111">
        <f>'LWA config'!E229</f>
        <v>-118.28250024</v>
      </c>
      <c r="D565" s="109">
        <f>'LWA config'!F229</f>
        <v>1183.51</v>
      </c>
      <c r="E565" s="107" t="s">
        <v>927</v>
      </c>
      <c r="F565" s="102">
        <f>('LWA config'!O229-1)*16+'LWA config'!T229-1</f>
        <v>597</v>
      </c>
      <c r="G565" s="102">
        <f>('LWA config'!X229-1)*64+_xlfn.BITXOR('LWA config'!AC229,2)+32*'LWA config'!AA229</f>
        <v>563</v>
      </c>
    </row>
    <row r="566" spans="1:7">
      <c r="A566" s="103" t="str">
        <f>'LWA config'!B353</f>
        <v>LWA-349</v>
      </c>
      <c r="B566" s="111">
        <f>'LWA config'!D353</f>
        <v>37.245061030199992</v>
      </c>
      <c r="C566" s="111">
        <f>'LWA config'!E353</f>
        <v>-118.29092141620001</v>
      </c>
      <c r="D566" s="109">
        <f>'LWA config'!F353</f>
        <v>1184.23</v>
      </c>
      <c r="E566" s="107" t="s">
        <v>926</v>
      </c>
      <c r="F566" s="102">
        <f>('LWA config'!O353-1)*16+'LWA config'!R353-1</f>
        <v>188</v>
      </c>
      <c r="G566" s="102">
        <f>('LWA config'!X353-1)*64+_xlfn.BITXOR('LWA config'!AB353,2)+32*'LWA config'!AA353</f>
        <v>564</v>
      </c>
    </row>
    <row r="567" spans="1:7">
      <c r="A567" s="103" t="str">
        <f>'LWA config'!B353</f>
        <v>LWA-349</v>
      </c>
      <c r="B567" s="111">
        <f>'LWA config'!D353</f>
        <v>37.245061030199992</v>
      </c>
      <c r="C567" s="111">
        <f>'LWA config'!E353</f>
        <v>-118.29092141620001</v>
      </c>
      <c r="D567" s="109">
        <f>'LWA config'!F353</f>
        <v>1184.23</v>
      </c>
      <c r="E567" s="107" t="s">
        <v>927</v>
      </c>
      <c r="F567" s="102">
        <f>('LWA config'!O353-1)*16+'LWA config'!T353-1</f>
        <v>189</v>
      </c>
      <c r="G567" s="102">
        <f>('LWA config'!X353-1)*64+_xlfn.BITXOR('LWA config'!AC353,2)+32*'LWA config'!AA353</f>
        <v>565</v>
      </c>
    </row>
    <row r="568" spans="1:7">
      <c r="A568" s="103" t="str">
        <f>'LWA config'!B257</f>
        <v>LWA-253</v>
      </c>
      <c r="B568" s="111">
        <f>'LWA config'!D257</f>
        <v>37.24206435</v>
      </c>
      <c r="C568" s="111">
        <f>'LWA config'!E257</f>
        <v>-118.28252843999999</v>
      </c>
      <c r="D568" s="109">
        <f>'LWA config'!F257</f>
        <v>1183.58</v>
      </c>
      <c r="E568" s="107" t="s">
        <v>926</v>
      </c>
      <c r="F568" s="102">
        <f>('LWA config'!O257-1)*16+'LWA config'!R257-1</f>
        <v>600</v>
      </c>
      <c r="G568" s="102">
        <f>('LWA config'!X257-1)*64+_xlfn.BITXOR('LWA config'!AB257,2)+32*'LWA config'!AA257</f>
        <v>566</v>
      </c>
    </row>
    <row r="569" spans="1:7">
      <c r="A569" s="103" t="str">
        <f>'LWA config'!B257</f>
        <v>LWA-253</v>
      </c>
      <c r="B569" s="111">
        <f>'LWA config'!D257</f>
        <v>37.24206435</v>
      </c>
      <c r="C569" s="111">
        <f>'LWA config'!E257</f>
        <v>-118.28252843999999</v>
      </c>
      <c r="D569" s="109">
        <f>'LWA config'!F257</f>
        <v>1183.58</v>
      </c>
      <c r="E569" s="107" t="s">
        <v>927</v>
      </c>
      <c r="F569" s="102">
        <f>('LWA config'!O257-1)*16+'LWA config'!T257-1</f>
        <v>601</v>
      </c>
      <c r="G569" s="102">
        <f>('LWA config'!X257-1)*64+_xlfn.BITXOR('LWA config'!AC257,2)+32*'LWA config'!AA257</f>
        <v>567</v>
      </c>
    </row>
    <row r="570" spans="1:7">
      <c r="A570" s="103" t="str">
        <f>'LWA config'!B297</f>
        <v>LWA-293</v>
      </c>
      <c r="B570" s="111">
        <f>'LWA config'!D297</f>
        <v>37.241128007199997</v>
      </c>
      <c r="C570" s="111">
        <f>'LWA config'!E297</f>
        <v>-118.2823113692</v>
      </c>
      <c r="D570" s="109">
        <f>'LWA config'!F297</f>
        <v>1183.24</v>
      </c>
      <c r="E570" s="107" t="s">
        <v>926</v>
      </c>
      <c r="F570" s="102">
        <f>('LWA config'!O297-1)*16+'LWA config'!R297-1</f>
        <v>192</v>
      </c>
      <c r="G570" s="102">
        <f>('LWA config'!X297-1)*64+_xlfn.BITXOR('LWA config'!AB297,2)+32*'LWA config'!AA297</f>
        <v>568</v>
      </c>
    </row>
    <row r="571" spans="1:7">
      <c r="A571" s="103" t="str">
        <f>'LWA config'!B297</f>
        <v>LWA-293</v>
      </c>
      <c r="B571" s="111">
        <f>'LWA config'!D297</f>
        <v>37.241128007199997</v>
      </c>
      <c r="C571" s="111">
        <f>'LWA config'!E297</f>
        <v>-118.2823113692</v>
      </c>
      <c r="D571" s="109">
        <f>'LWA config'!F297</f>
        <v>1183.24</v>
      </c>
      <c r="E571" s="107" t="s">
        <v>927</v>
      </c>
      <c r="F571" s="102">
        <f>('LWA config'!O297-1)*16+'LWA config'!T297-1</f>
        <v>193</v>
      </c>
      <c r="G571" s="102">
        <f>('LWA config'!X297-1)*64+_xlfn.BITXOR('LWA config'!AC297,2)+32*'LWA config'!AA297</f>
        <v>569</v>
      </c>
    </row>
    <row r="572" spans="1:7">
      <c r="A572" s="103" t="str">
        <f>'LWA config'!B294</f>
        <v>LWA-290</v>
      </c>
      <c r="B572" s="111">
        <f>'LWA config'!D294</f>
        <v>37.235815398479602</v>
      </c>
      <c r="C572" s="111">
        <f>'LWA config'!E294</f>
        <v>-118.289507671162</v>
      </c>
      <c r="D572" s="109">
        <f>'LWA config'!F294</f>
        <v>1178.93</v>
      </c>
      <c r="E572" s="107" t="s">
        <v>926</v>
      </c>
      <c r="F572" s="102">
        <f>('LWA config'!O294-1)*16+'LWA config'!R294-1</f>
        <v>190</v>
      </c>
      <c r="G572" s="102">
        <f>('LWA config'!X294-1)*64+_xlfn.BITXOR('LWA config'!AB294,2)+32*'LWA config'!AA294</f>
        <v>570</v>
      </c>
    </row>
    <row r="573" spans="1:7">
      <c r="A573" s="103" t="str">
        <f>'LWA config'!B294</f>
        <v>LWA-290</v>
      </c>
      <c r="B573" s="111">
        <f>'LWA config'!D294</f>
        <v>37.235815398479602</v>
      </c>
      <c r="C573" s="111">
        <f>'LWA config'!E294</f>
        <v>-118.289507671162</v>
      </c>
      <c r="D573" s="109">
        <f>'LWA config'!F294</f>
        <v>1178.93</v>
      </c>
      <c r="E573" s="107" t="s">
        <v>927</v>
      </c>
      <c r="F573" s="102">
        <f>('LWA config'!O294-1)*16+'LWA config'!T294-1</f>
        <v>191</v>
      </c>
      <c r="G573" s="102">
        <f>('LWA config'!X294-1)*64+_xlfn.BITXOR('LWA config'!AC294,2)+32*'LWA config'!AA294</f>
        <v>571</v>
      </c>
    </row>
    <row r="574" spans="1:7">
      <c r="A574" s="103" t="str">
        <f>'LWA config'!B361</f>
        <v>LWA-357</v>
      </c>
      <c r="B574" s="111">
        <f>'LWA config'!D361</f>
        <v>37.237455831199995</v>
      </c>
      <c r="C574" s="111">
        <f>'LWA config'!E361</f>
        <v>-118.2791484692</v>
      </c>
      <c r="D574" s="109">
        <f>'LWA config'!F361</f>
        <v>1181.73</v>
      </c>
      <c r="E574" s="107" t="s">
        <v>926</v>
      </c>
      <c r="F574" s="102">
        <f>('LWA config'!O361-1)*16+'LWA config'!R361-1</f>
        <v>196</v>
      </c>
      <c r="G574" s="102">
        <f>('LWA config'!X361-1)*64+_xlfn.BITXOR('LWA config'!AB361,2)+32*'LWA config'!AA361</f>
        <v>572</v>
      </c>
    </row>
    <row r="575" spans="1:7">
      <c r="A575" s="103" t="str">
        <f>'LWA config'!B361</f>
        <v>LWA-357</v>
      </c>
      <c r="B575" s="111">
        <f>'LWA config'!D361</f>
        <v>37.237455831199995</v>
      </c>
      <c r="C575" s="111">
        <f>'LWA config'!E361</f>
        <v>-118.2791484692</v>
      </c>
      <c r="D575" s="109">
        <f>'LWA config'!F361</f>
        <v>1181.73</v>
      </c>
      <c r="E575" s="107" t="s">
        <v>927</v>
      </c>
      <c r="F575" s="102">
        <f>('LWA config'!O361-1)*16+'LWA config'!T361-1</f>
        <v>197</v>
      </c>
      <c r="G575" s="102">
        <f>('LWA config'!X361-1)*64+_xlfn.BITXOR('LWA config'!AC361,2)+32*'LWA config'!AA361</f>
        <v>573</v>
      </c>
    </row>
    <row r="576" spans="1:7">
      <c r="A576" s="103" t="str">
        <f>'LWA config'!B333</f>
        <v>LWA-329</v>
      </c>
      <c r="B576" s="111">
        <f>'LWA config'!D333</f>
        <v>37.247623673199996</v>
      </c>
      <c r="C576" s="111">
        <f>'LWA config'!E333</f>
        <v>-118.27883346919999</v>
      </c>
      <c r="D576" s="109">
        <f>'LWA config'!F333</f>
        <v>1184.67</v>
      </c>
      <c r="E576" s="107" t="s">
        <v>926</v>
      </c>
      <c r="F576" s="102">
        <f>('LWA config'!O333-1)*16+'LWA config'!R333-1</f>
        <v>194</v>
      </c>
      <c r="G576" s="102">
        <f>('LWA config'!X333-1)*64+_xlfn.BITXOR('LWA config'!AB333,2)+32*'LWA config'!AA333</f>
        <v>574</v>
      </c>
    </row>
    <row r="577" spans="1:7">
      <c r="A577" s="103" t="str">
        <f>'LWA config'!B333</f>
        <v>LWA-329</v>
      </c>
      <c r="B577" s="111">
        <f>'LWA config'!D333</f>
        <v>37.247623673199996</v>
      </c>
      <c r="C577" s="111">
        <f>'LWA config'!E333</f>
        <v>-118.27883346919999</v>
      </c>
      <c r="D577" s="109">
        <f>'LWA config'!F333</f>
        <v>1184.67</v>
      </c>
      <c r="E577" s="107" t="s">
        <v>927</v>
      </c>
      <c r="F577" s="102">
        <f>('LWA config'!O333-1)*16+'LWA config'!T333-1</f>
        <v>195</v>
      </c>
      <c r="G577" s="102">
        <f>('LWA config'!X333-1)*64+_xlfn.BITXOR('LWA config'!AC333,2)+32*'LWA config'!AA333</f>
        <v>575</v>
      </c>
    </row>
    <row r="578" spans="1:7">
      <c r="A578" s="103" t="str">
        <f>'LWA config'!B174</f>
        <v>LWA-170</v>
      </c>
      <c r="B578" s="111">
        <f>'LWA config'!D174</f>
        <v>37.239953900000003</v>
      </c>
      <c r="C578" s="111">
        <f>'LWA config'!E174</f>
        <v>-118.28208360000001</v>
      </c>
      <c r="D578" s="109">
        <f>'LWA config'!F174</f>
        <v>1183.19</v>
      </c>
      <c r="E578" s="107" t="s">
        <v>926</v>
      </c>
      <c r="F578" s="102">
        <f>('LWA config'!O174-1)*16+'LWA config'!R174-1</f>
        <v>604</v>
      </c>
      <c r="G578" s="102">
        <f>('LWA config'!X174-1)*64+_xlfn.BITXOR('LWA config'!AB174,2)+32*'LWA config'!AA174</f>
        <v>576</v>
      </c>
    </row>
    <row r="579" spans="1:7">
      <c r="A579" s="103" t="str">
        <f>'LWA config'!B174</f>
        <v>LWA-170</v>
      </c>
      <c r="B579" s="111">
        <f>'LWA config'!D174</f>
        <v>37.239953900000003</v>
      </c>
      <c r="C579" s="111">
        <f>'LWA config'!E174</f>
        <v>-118.28208360000001</v>
      </c>
      <c r="D579" s="109">
        <f>'LWA config'!F174</f>
        <v>1183.19</v>
      </c>
      <c r="E579" s="107" t="s">
        <v>927</v>
      </c>
      <c r="F579" s="102">
        <f>('LWA config'!O174-1)*16+'LWA config'!T174-1</f>
        <v>605</v>
      </c>
      <c r="G579" s="102">
        <f>('LWA config'!X174-1)*64+_xlfn.BITXOR('LWA config'!AC174,2)+32*'LWA config'!AA174</f>
        <v>577</v>
      </c>
    </row>
    <row r="580" spans="1:7">
      <c r="A580" s="103" t="str">
        <f>'LWA config'!B238</f>
        <v>LWA-234</v>
      </c>
      <c r="B580" s="111">
        <f>'LWA config'!D238</f>
        <v>37.239847390000001</v>
      </c>
      <c r="C580" s="111">
        <f>'LWA config'!E238</f>
        <v>-118.2825971</v>
      </c>
      <c r="D580" s="109">
        <f>'LWA config'!F238</f>
        <v>1183.4000000000001</v>
      </c>
      <c r="E580" s="107" t="s">
        <v>926</v>
      </c>
      <c r="F580" s="102">
        <f>('LWA config'!O238-1)*16+'LWA config'!R238-1</f>
        <v>602</v>
      </c>
      <c r="G580" s="102">
        <f>('LWA config'!X238-1)*64+_xlfn.BITXOR('LWA config'!AB238,2)+32*'LWA config'!AA238</f>
        <v>578</v>
      </c>
    </row>
    <row r="581" spans="1:7">
      <c r="A581" s="103" t="str">
        <f>'LWA config'!B238</f>
        <v>LWA-234</v>
      </c>
      <c r="B581" s="111">
        <f>'LWA config'!D238</f>
        <v>37.239847390000001</v>
      </c>
      <c r="C581" s="111">
        <f>'LWA config'!E238</f>
        <v>-118.2825971</v>
      </c>
      <c r="D581" s="109">
        <f>'LWA config'!F238</f>
        <v>1183.4000000000001</v>
      </c>
      <c r="E581" s="107" t="s">
        <v>927</v>
      </c>
      <c r="F581" s="102">
        <f>('LWA config'!O238-1)*16+'LWA config'!T238-1</f>
        <v>603</v>
      </c>
      <c r="G581" s="102">
        <f>('LWA config'!X238-1)*64+_xlfn.BITXOR('LWA config'!AC238,2)+32*'LWA config'!AA238</f>
        <v>579</v>
      </c>
    </row>
    <row r="582" spans="1:7">
      <c r="A582" s="103" t="str">
        <f>'LWA config'!B177</f>
        <v>LWA-173</v>
      </c>
      <c r="B582" s="111">
        <f>'LWA config'!D177</f>
        <v>37.239832030000002</v>
      </c>
      <c r="C582" s="111">
        <f>'LWA config'!E177</f>
        <v>-118.28207759999999</v>
      </c>
      <c r="D582" s="109">
        <f>'LWA config'!F177</f>
        <v>1183.1600000000001</v>
      </c>
      <c r="E582" s="107" t="s">
        <v>926</v>
      </c>
      <c r="F582" s="102">
        <f>('LWA config'!O177-1)*16+'LWA config'!R177-1</f>
        <v>608</v>
      </c>
      <c r="G582" s="102">
        <f>('LWA config'!X177-1)*64+_xlfn.BITXOR('LWA config'!AB177,2)+32*'LWA config'!AA177</f>
        <v>580</v>
      </c>
    </row>
    <row r="583" spans="1:7">
      <c r="A583" s="103" t="str">
        <f>'LWA config'!B177</f>
        <v>LWA-173</v>
      </c>
      <c r="B583" s="111">
        <f>'LWA config'!D177</f>
        <v>37.239832030000002</v>
      </c>
      <c r="C583" s="111">
        <f>'LWA config'!E177</f>
        <v>-118.28207759999999</v>
      </c>
      <c r="D583" s="109">
        <f>'LWA config'!F177</f>
        <v>1183.1600000000001</v>
      </c>
      <c r="E583" s="107" t="s">
        <v>927</v>
      </c>
      <c r="F583" s="102">
        <f>('LWA config'!O177-1)*16+'LWA config'!T177-1</f>
        <v>609</v>
      </c>
      <c r="G583" s="102">
        <f>('LWA config'!X177-1)*64+_xlfn.BITXOR('LWA config'!AC177,2)+32*'LWA config'!AA177</f>
        <v>581</v>
      </c>
    </row>
    <row r="584" spans="1:7">
      <c r="A584" s="103" t="str">
        <f>'LWA config'!B175</f>
        <v>LWA-171</v>
      </c>
      <c r="B584" s="111">
        <f>'LWA config'!D175</f>
        <v>37.239923900000001</v>
      </c>
      <c r="C584" s="111">
        <f>'LWA config'!E175</f>
        <v>-118.28194697000001</v>
      </c>
      <c r="D584" s="109">
        <f>'LWA config'!F175</f>
        <v>1182.75</v>
      </c>
      <c r="E584" s="107" t="s">
        <v>926</v>
      </c>
      <c r="F584" s="102">
        <f>('LWA config'!O175-1)*16+'LWA config'!R175-1</f>
        <v>606</v>
      </c>
      <c r="G584" s="102">
        <f>('LWA config'!X175-1)*64+_xlfn.BITXOR('LWA config'!AB175,2)+32*'LWA config'!AA175</f>
        <v>582</v>
      </c>
    </row>
    <row r="585" spans="1:7">
      <c r="A585" s="103" t="str">
        <f>'LWA config'!B175</f>
        <v>LWA-171</v>
      </c>
      <c r="B585" s="111">
        <f>'LWA config'!D175</f>
        <v>37.239923900000001</v>
      </c>
      <c r="C585" s="111">
        <f>'LWA config'!E175</f>
        <v>-118.28194697000001</v>
      </c>
      <c r="D585" s="109">
        <f>'LWA config'!F175</f>
        <v>1182.75</v>
      </c>
      <c r="E585" s="107" t="s">
        <v>927</v>
      </c>
      <c r="F585" s="102">
        <f>('LWA config'!O175-1)*16+'LWA config'!T175-1</f>
        <v>607</v>
      </c>
      <c r="G585" s="102">
        <f>('LWA config'!X175-1)*64+_xlfn.BITXOR('LWA config'!AC175,2)+32*'LWA config'!AA175</f>
        <v>583</v>
      </c>
    </row>
    <row r="586" spans="1:7">
      <c r="A586" s="103" t="str">
        <f>'LWA config'!B180</f>
        <v>LWA-176</v>
      </c>
      <c r="B586" s="111">
        <f>'LWA config'!D180</f>
        <v>37.239733469999997</v>
      </c>
      <c r="C586" s="111">
        <f>'LWA config'!E180</f>
        <v>-118.28197898000001</v>
      </c>
      <c r="D586" s="109">
        <f>'LWA config'!F180</f>
        <v>1182.8699999999999</v>
      </c>
      <c r="E586" s="107" t="s">
        <v>926</v>
      </c>
      <c r="F586" s="102">
        <f>('LWA config'!O180-1)*16+'LWA config'!R180-1</f>
        <v>612</v>
      </c>
      <c r="G586" s="102">
        <f>('LWA config'!X180-1)*64+_xlfn.BITXOR('LWA config'!AB180,2)+32*'LWA config'!AA180</f>
        <v>584</v>
      </c>
    </row>
    <row r="587" spans="1:7">
      <c r="A587" s="103" t="str">
        <f>'LWA config'!B180</f>
        <v>LWA-176</v>
      </c>
      <c r="B587" s="111">
        <f>'LWA config'!D180</f>
        <v>37.239733469999997</v>
      </c>
      <c r="C587" s="111">
        <f>'LWA config'!E180</f>
        <v>-118.28197898000001</v>
      </c>
      <c r="D587" s="109">
        <f>'LWA config'!F180</f>
        <v>1182.8699999999999</v>
      </c>
      <c r="E587" s="107" t="s">
        <v>927</v>
      </c>
      <c r="F587" s="102">
        <f>('LWA config'!O180-1)*16+'LWA config'!T180-1</f>
        <v>613</v>
      </c>
      <c r="G587" s="102">
        <f>('LWA config'!X180-1)*64+_xlfn.BITXOR('LWA config'!AC180,2)+32*'LWA config'!AA180</f>
        <v>585</v>
      </c>
    </row>
    <row r="588" spans="1:7">
      <c r="A588" s="103" t="str">
        <f>'LWA config'!B179</f>
        <v>LWA-175</v>
      </c>
      <c r="B588" s="111">
        <f>'LWA config'!D179</f>
        <v>37.239807110000001</v>
      </c>
      <c r="C588" s="111">
        <f>'LWA config'!E179</f>
        <v>-118.28201393000001</v>
      </c>
      <c r="D588" s="109">
        <f>'LWA config'!F179</f>
        <v>1182.95</v>
      </c>
      <c r="E588" s="107" t="s">
        <v>926</v>
      </c>
      <c r="F588" s="102">
        <f>('LWA config'!O179-1)*16+'LWA config'!R179-1</f>
        <v>610</v>
      </c>
      <c r="G588" s="102">
        <f>('LWA config'!X179-1)*64+_xlfn.BITXOR('LWA config'!AB179,2)+32*'LWA config'!AA179</f>
        <v>586</v>
      </c>
    </row>
    <row r="589" spans="1:7">
      <c r="A589" s="103" t="str">
        <f>'LWA config'!B179</f>
        <v>LWA-175</v>
      </c>
      <c r="B589" s="111">
        <f>'LWA config'!D179</f>
        <v>37.239807110000001</v>
      </c>
      <c r="C589" s="111">
        <f>'LWA config'!E179</f>
        <v>-118.28201393000001</v>
      </c>
      <c r="D589" s="109">
        <f>'LWA config'!F179</f>
        <v>1182.95</v>
      </c>
      <c r="E589" s="107" t="s">
        <v>927</v>
      </c>
      <c r="F589" s="102">
        <f>('LWA config'!O179-1)*16+'LWA config'!T179-1</f>
        <v>611</v>
      </c>
      <c r="G589" s="102">
        <f>('LWA config'!X179-1)*64+_xlfn.BITXOR('LWA config'!AC179,2)+32*'LWA config'!AA179</f>
        <v>587</v>
      </c>
    </row>
    <row r="590" spans="1:7">
      <c r="A590" s="103" t="str">
        <f>'LWA config'!B208</f>
        <v>LWA-204</v>
      </c>
      <c r="B590" s="111">
        <f>'LWA config'!D208</f>
        <v>37.240027959999999</v>
      </c>
      <c r="C590" s="111">
        <f>'LWA config'!E208</f>
        <v>-118.2822074</v>
      </c>
      <c r="D590" s="109">
        <f>'LWA config'!F208</f>
        <v>1183.3599999999999</v>
      </c>
      <c r="E590" s="107" t="s">
        <v>926</v>
      </c>
      <c r="F590" s="102">
        <f>('LWA config'!O208-1)*16+'LWA config'!R208-1</f>
        <v>616</v>
      </c>
      <c r="G590" s="102">
        <f>('LWA config'!X208-1)*64+_xlfn.BITXOR('LWA config'!AB208,2)+32*'LWA config'!AA208</f>
        <v>588</v>
      </c>
    </row>
    <row r="591" spans="1:7">
      <c r="A591" s="103" t="str">
        <f>'LWA config'!B208</f>
        <v>LWA-204</v>
      </c>
      <c r="B591" s="111">
        <f>'LWA config'!D208</f>
        <v>37.240027959999999</v>
      </c>
      <c r="C591" s="111">
        <f>'LWA config'!E208</f>
        <v>-118.2822074</v>
      </c>
      <c r="D591" s="109">
        <f>'LWA config'!F208</f>
        <v>1183.3599999999999</v>
      </c>
      <c r="E591" s="107" t="s">
        <v>927</v>
      </c>
      <c r="F591" s="102">
        <f>('LWA config'!O208-1)*16+'LWA config'!T208-1</f>
        <v>617</v>
      </c>
      <c r="G591" s="102">
        <f>('LWA config'!X208-1)*64+_xlfn.BITXOR('LWA config'!AC208,2)+32*'LWA config'!AA208</f>
        <v>589</v>
      </c>
    </row>
    <row r="592" spans="1:7">
      <c r="A592" s="103" t="str">
        <f>'LWA config'!B207</f>
        <v>LWA-203</v>
      </c>
      <c r="B592" s="111">
        <f>'LWA config'!D207</f>
        <v>37.240084709999998</v>
      </c>
      <c r="C592" s="111">
        <f>'LWA config'!E207</f>
        <v>-118.28237799999999</v>
      </c>
      <c r="D592" s="109">
        <f>'LWA config'!F207</f>
        <v>1183.44</v>
      </c>
      <c r="E592" s="107" t="s">
        <v>926</v>
      </c>
      <c r="F592" s="102">
        <f>('LWA config'!O207-1)*16+'LWA config'!R207-1</f>
        <v>614</v>
      </c>
      <c r="G592" s="102">
        <f>('LWA config'!X207-1)*64+_xlfn.BITXOR('LWA config'!AB207,2)+32*'LWA config'!AA207</f>
        <v>590</v>
      </c>
    </row>
    <row r="593" spans="1:7">
      <c r="A593" s="103" t="str">
        <f>'LWA config'!B207</f>
        <v>LWA-203</v>
      </c>
      <c r="B593" s="111">
        <f>'LWA config'!D207</f>
        <v>37.240084709999998</v>
      </c>
      <c r="C593" s="111">
        <f>'LWA config'!E207</f>
        <v>-118.28237799999999</v>
      </c>
      <c r="D593" s="109">
        <f>'LWA config'!F207</f>
        <v>1183.44</v>
      </c>
      <c r="E593" s="107" t="s">
        <v>927</v>
      </c>
      <c r="F593" s="102">
        <f>('LWA config'!O207-1)*16+'LWA config'!T207-1</f>
        <v>615</v>
      </c>
      <c r="G593" s="102">
        <f>('LWA config'!X207-1)*64+_xlfn.BITXOR('LWA config'!AC207,2)+32*'LWA config'!AA207</f>
        <v>591</v>
      </c>
    </row>
    <row r="594" spans="1:7">
      <c r="A594" s="103" t="str">
        <f>'LWA config'!B210</f>
        <v>LWA-206</v>
      </c>
      <c r="B594" s="111">
        <f>'LWA config'!D210</f>
        <v>37.23992045</v>
      </c>
      <c r="C594" s="111">
        <f>'LWA config'!E210</f>
        <v>-118.28220659</v>
      </c>
      <c r="D594" s="109">
        <f>'LWA config'!F210</f>
        <v>1183.27</v>
      </c>
      <c r="E594" s="107" t="s">
        <v>926</v>
      </c>
      <c r="F594" s="102">
        <f>('LWA config'!O210-1)*16+'LWA config'!R210-1</f>
        <v>620</v>
      </c>
      <c r="G594" s="102">
        <f>('LWA config'!X210-1)*64+_xlfn.BITXOR('LWA config'!AB210,2)+32*'LWA config'!AA210</f>
        <v>592</v>
      </c>
    </row>
    <row r="595" spans="1:7">
      <c r="A595" s="103" t="str">
        <f>'LWA config'!B210</f>
        <v>LWA-206</v>
      </c>
      <c r="B595" s="111">
        <f>'LWA config'!D210</f>
        <v>37.23992045</v>
      </c>
      <c r="C595" s="111">
        <f>'LWA config'!E210</f>
        <v>-118.28220659</v>
      </c>
      <c r="D595" s="109">
        <f>'LWA config'!F210</f>
        <v>1183.27</v>
      </c>
      <c r="E595" s="107" t="s">
        <v>927</v>
      </c>
      <c r="F595" s="102">
        <f>('LWA config'!O210-1)*16+'LWA config'!T210-1</f>
        <v>621</v>
      </c>
      <c r="G595" s="102">
        <f>('LWA config'!X210-1)*64+_xlfn.BITXOR('LWA config'!AC210,2)+32*'LWA config'!AA210</f>
        <v>593</v>
      </c>
    </row>
    <row r="596" spans="1:7">
      <c r="A596" s="103" t="str">
        <f>'LWA config'!B209</f>
        <v>LWA-205</v>
      </c>
      <c r="B596" s="111">
        <f>'LWA config'!D209</f>
        <v>37.239958459999997</v>
      </c>
      <c r="C596" s="111">
        <f>'LWA config'!E209</f>
        <v>-118.2823332</v>
      </c>
      <c r="D596" s="109">
        <f>'LWA config'!F209</f>
        <v>1183.43</v>
      </c>
      <c r="E596" s="107" t="s">
        <v>926</v>
      </c>
      <c r="F596" s="102">
        <f>('LWA config'!O209-1)*16+'LWA config'!R209-1</f>
        <v>618</v>
      </c>
      <c r="G596" s="102">
        <f>('LWA config'!X209-1)*64+_xlfn.BITXOR('LWA config'!AB209,2)+32*'LWA config'!AA209</f>
        <v>594</v>
      </c>
    </row>
    <row r="597" spans="1:7">
      <c r="A597" s="103" t="str">
        <f>'LWA config'!B209</f>
        <v>LWA-205</v>
      </c>
      <c r="B597" s="111">
        <f>'LWA config'!D209</f>
        <v>37.239958459999997</v>
      </c>
      <c r="C597" s="111">
        <f>'LWA config'!E209</f>
        <v>-118.2823332</v>
      </c>
      <c r="D597" s="109">
        <f>'LWA config'!F209</f>
        <v>1183.43</v>
      </c>
      <c r="E597" s="107" t="s">
        <v>927</v>
      </c>
      <c r="F597" s="102">
        <f>('LWA config'!O209-1)*16+'LWA config'!T209-1</f>
        <v>619</v>
      </c>
      <c r="G597" s="102">
        <f>('LWA config'!X209-1)*64+_xlfn.BITXOR('LWA config'!AC209,2)+32*'LWA config'!AA209</f>
        <v>595</v>
      </c>
    </row>
    <row r="598" spans="1:7">
      <c r="A598" s="103" t="str">
        <f>'LWA config'!B212</f>
        <v>LWA-208</v>
      </c>
      <c r="B598" s="111">
        <f>'LWA config'!D212</f>
        <v>37.239849159999999</v>
      </c>
      <c r="C598" s="111">
        <f>'LWA config'!E212</f>
        <v>-118.28222094</v>
      </c>
      <c r="D598" s="109">
        <f>'LWA config'!F212</f>
        <v>1183.3900000000001</v>
      </c>
      <c r="E598" s="107" t="s">
        <v>926</v>
      </c>
      <c r="F598" s="102">
        <f>('LWA config'!O212-1)*16+'LWA config'!R212-1</f>
        <v>624</v>
      </c>
      <c r="G598" s="102">
        <f>('LWA config'!X212-1)*64+_xlfn.BITXOR('LWA config'!AB212,2)+32*'LWA config'!AA212</f>
        <v>596</v>
      </c>
    </row>
    <row r="599" spans="1:7">
      <c r="A599" s="103" t="str">
        <f>'LWA config'!B212</f>
        <v>LWA-208</v>
      </c>
      <c r="B599" s="111">
        <f>'LWA config'!D212</f>
        <v>37.239849159999999</v>
      </c>
      <c r="C599" s="111">
        <f>'LWA config'!E212</f>
        <v>-118.28222094</v>
      </c>
      <c r="D599" s="109">
        <f>'LWA config'!F212</f>
        <v>1183.3900000000001</v>
      </c>
      <c r="E599" s="107" t="s">
        <v>927</v>
      </c>
      <c r="F599" s="102">
        <f>('LWA config'!O212-1)*16+'LWA config'!T212-1</f>
        <v>625</v>
      </c>
      <c r="G599" s="102">
        <f>('LWA config'!X212-1)*64+_xlfn.BITXOR('LWA config'!AC212,2)+32*'LWA config'!AA212</f>
        <v>597</v>
      </c>
    </row>
    <row r="600" spans="1:7">
      <c r="A600" s="103" t="str">
        <f>'LWA config'!B211</f>
        <v>LWA-207</v>
      </c>
      <c r="B600" s="111">
        <f>'LWA config'!D211</f>
        <v>37.239885440000002</v>
      </c>
      <c r="C600" s="111">
        <f>'LWA config'!E211</f>
        <v>-118.28211116</v>
      </c>
      <c r="D600" s="109">
        <f>'LWA config'!F211</f>
        <v>1183.1600000000001</v>
      </c>
      <c r="E600" s="107" t="s">
        <v>926</v>
      </c>
      <c r="F600" s="102">
        <f>('LWA config'!O211-1)*16+'LWA config'!R211-1</f>
        <v>622</v>
      </c>
      <c r="G600" s="102">
        <f>('LWA config'!X211-1)*64+_xlfn.BITXOR('LWA config'!AB211,2)+32*'LWA config'!AA211</f>
        <v>598</v>
      </c>
    </row>
    <row r="601" spans="1:7">
      <c r="A601" s="103" t="str">
        <f>'LWA config'!B211</f>
        <v>LWA-207</v>
      </c>
      <c r="B601" s="111">
        <f>'LWA config'!D211</f>
        <v>37.239885440000002</v>
      </c>
      <c r="C601" s="111">
        <f>'LWA config'!E211</f>
        <v>-118.28211116</v>
      </c>
      <c r="D601" s="109">
        <f>'LWA config'!F211</f>
        <v>1183.1600000000001</v>
      </c>
      <c r="E601" s="107" t="s">
        <v>927</v>
      </c>
      <c r="F601" s="102">
        <f>('LWA config'!O211-1)*16+'LWA config'!T211-1</f>
        <v>623</v>
      </c>
      <c r="G601" s="102">
        <f>('LWA config'!X211-1)*64+_xlfn.BITXOR('LWA config'!AC211,2)+32*'LWA config'!AA211</f>
        <v>599</v>
      </c>
    </row>
    <row r="602" spans="1:7">
      <c r="A602" s="103" t="str">
        <f>'LWA config'!B214</f>
        <v>LWA-210</v>
      </c>
      <c r="B602" s="111">
        <f>'LWA config'!D214</f>
        <v>37.239756380000003</v>
      </c>
      <c r="C602" s="111">
        <f>'LWA config'!E214</f>
        <v>-118.28218373999999</v>
      </c>
      <c r="D602" s="109">
        <f>'LWA config'!F214</f>
        <v>1183.3</v>
      </c>
      <c r="E602" s="107" t="s">
        <v>926</v>
      </c>
      <c r="F602" s="102">
        <f>('LWA config'!O214-1)*16+'LWA config'!R214-1</f>
        <v>628</v>
      </c>
      <c r="G602" s="102">
        <f>('LWA config'!X214-1)*64+_xlfn.BITXOR('LWA config'!AB214,2)+32*'LWA config'!AA214</f>
        <v>600</v>
      </c>
    </row>
    <row r="603" spans="1:7">
      <c r="A603" s="103" t="str">
        <f>'LWA config'!B214</f>
        <v>LWA-210</v>
      </c>
      <c r="B603" s="111">
        <f>'LWA config'!D214</f>
        <v>37.239756380000003</v>
      </c>
      <c r="C603" s="111">
        <f>'LWA config'!E214</f>
        <v>-118.28218373999999</v>
      </c>
      <c r="D603" s="109">
        <f>'LWA config'!F214</f>
        <v>1183.3</v>
      </c>
      <c r="E603" s="107" t="s">
        <v>927</v>
      </c>
      <c r="F603" s="102">
        <f>('LWA config'!O214-1)*16+'LWA config'!T214-1</f>
        <v>629</v>
      </c>
      <c r="G603" s="102">
        <f>('LWA config'!X214-1)*64+_xlfn.BITXOR('LWA config'!AC214,2)+32*'LWA config'!AA214</f>
        <v>601</v>
      </c>
    </row>
    <row r="604" spans="1:7">
      <c r="A604" s="103" t="str">
        <f>'LWA config'!B213</f>
        <v>LWA-209</v>
      </c>
      <c r="B604" s="111">
        <f>'LWA config'!D213</f>
        <v>37.23980315</v>
      </c>
      <c r="C604" s="111">
        <f>'LWA config'!E213</f>
        <v>-118.28222262</v>
      </c>
      <c r="D604" s="109">
        <f>'LWA config'!F213</f>
        <v>1183.3599999999999</v>
      </c>
      <c r="E604" s="107" t="s">
        <v>926</v>
      </c>
      <c r="F604" s="102">
        <f>('LWA config'!O213-1)*16+'LWA config'!R213-1</f>
        <v>626</v>
      </c>
      <c r="G604" s="102">
        <f>('LWA config'!X213-1)*64+_xlfn.BITXOR('LWA config'!AB213,2)+32*'LWA config'!AA213</f>
        <v>602</v>
      </c>
    </row>
    <row r="605" spans="1:7">
      <c r="A605" s="103" t="str">
        <f>'LWA config'!B213</f>
        <v>LWA-209</v>
      </c>
      <c r="B605" s="111">
        <f>'LWA config'!D213</f>
        <v>37.23980315</v>
      </c>
      <c r="C605" s="111">
        <f>'LWA config'!E213</f>
        <v>-118.28222262</v>
      </c>
      <c r="D605" s="109">
        <f>'LWA config'!F213</f>
        <v>1183.3599999999999</v>
      </c>
      <c r="E605" s="107" t="s">
        <v>927</v>
      </c>
      <c r="F605" s="102">
        <f>('LWA config'!O213-1)*16+'LWA config'!T213-1</f>
        <v>627</v>
      </c>
      <c r="G605" s="102">
        <f>('LWA config'!X213-1)*64+_xlfn.BITXOR('LWA config'!AC213,2)+32*'LWA config'!AA213</f>
        <v>603</v>
      </c>
    </row>
    <row r="606" spans="1:7">
      <c r="A606" s="103" t="str">
        <f>'LWA config'!B232</f>
        <v>LWA-228</v>
      </c>
      <c r="B606" s="111">
        <f>'LWA config'!D232</f>
        <v>37.240179359999999</v>
      </c>
      <c r="C606" s="111">
        <f>'LWA config'!E232</f>
        <v>-118.28254834000001</v>
      </c>
      <c r="D606" s="109">
        <f>'LWA config'!F232</f>
        <v>1183.68</v>
      </c>
      <c r="E606" s="107" t="s">
        <v>926</v>
      </c>
      <c r="F606" s="102">
        <f>('LWA config'!O232-1)*16+'LWA config'!R232-1</f>
        <v>632</v>
      </c>
      <c r="G606" s="102">
        <f>('LWA config'!X232-1)*64+_xlfn.BITXOR('LWA config'!AB232,2)+32*'LWA config'!AA232</f>
        <v>604</v>
      </c>
    </row>
    <row r="607" spans="1:7">
      <c r="A607" s="103" t="str">
        <f>'LWA config'!B232</f>
        <v>LWA-228</v>
      </c>
      <c r="B607" s="111">
        <f>'LWA config'!D232</f>
        <v>37.240179359999999</v>
      </c>
      <c r="C607" s="111">
        <f>'LWA config'!E232</f>
        <v>-118.28254834000001</v>
      </c>
      <c r="D607" s="109">
        <f>'LWA config'!F232</f>
        <v>1183.68</v>
      </c>
      <c r="E607" s="107" t="s">
        <v>927</v>
      </c>
      <c r="F607" s="102">
        <f>('LWA config'!O232-1)*16+'LWA config'!T232-1</f>
        <v>633</v>
      </c>
      <c r="G607" s="102">
        <f>('LWA config'!X232-1)*64+_xlfn.BITXOR('LWA config'!AC232,2)+32*'LWA config'!AA232</f>
        <v>605</v>
      </c>
    </row>
    <row r="608" spans="1:7">
      <c r="A608" s="103" t="str">
        <f>'LWA config'!B234</f>
        <v>LWA-230</v>
      </c>
      <c r="B608" s="111">
        <f>'LWA config'!D234</f>
        <v>37.240106959999999</v>
      </c>
      <c r="C608" s="111">
        <f>'LWA config'!E234</f>
        <v>-118.28262277</v>
      </c>
      <c r="D608" s="109">
        <f>'LWA config'!F234</f>
        <v>1183.5899999999999</v>
      </c>
      <c r="E608" s="107" t="s">
        <v>926</v>
      </c>
      <c r="F608" s="102">
        <f>('LWA config'!O234-1)*16+'LWA config'!R234-1</f>
        <v>630</v>
      </c>
      <c r="G608" s="102">
        <f>('LWA config'!X234-1)*64+_xlfn.BITXOR('LWA config'!AB234,2)+32*'LWA config'!AA234</f>
        <v>606</v>
      </c>
    </row>
    <row r="609" spans="1:7">
      <c r="A609" s="103" t="str">
        <f>'LWA config'!B234</f>
        <v>LWA-230</v>
      </c>
      <c r="B609" s="111">
        <f>'LWA config'!D234</f>
        <v>37.240106959999999</v>
      </c>
      <c r="C609" s="111">
        <f>'LWA config'!E234</f>
        <v>-118.28262277</v>
      </c>
      <c r="D609" s="109">
        <f>'LWA config'!F234</f>
        <v>1183.5899999999999</v>
      </c>
      <c r="E609" s="107" t="s">
        <v>927</v>
      </c>
      <c r="F609" s="102">
        <f>('LWA config'!O234-1)*16+'LWA config'!T234-1</f>
        <v>631</v>
      </c>
      <c r="G609" s="102">
        <f>('LWA config'!X234-1)*64+_xlfn.BITXOR('LWA config'!AC234,2)+32*'LWA config'!AA234</f>
        <v>607</v>
      </c>
    </row>
    <row r="610" spans="1:7">
      <c r="A610" s="103" t="str">
        <f>'LWA config'!B235</f>
        <v>LWA-231</v>
      </c>
      <c r="B610" s="111">
        <f>'LWA config'!D235</f>
        <v>37.240038490000003</v>
      </c>
      <c r="C610" s="111">
        <f>'LWA config'!E235</f>
        <v>-118.28267708</v>
      </c>
      <c r="D610" s="109">
        <f>'LWA config'!F235</f>
        <v>1183.49</v>
      </c>
      <c r="E610" s="107" t="s">
        <v>926</v>
      </c>
      <c r="F610" s="102">
        <f>('LWA config'!O235-1)*16+'LWA config'!R235-1</f>
        <v>636</v>
      </c>
      <c r="G610" s="102">
        <f>('LWA config'!X235-1)*64+_xlfn.BITXOR('LWA config'!AB235,2)+32*'LWA config'!AA235</f>
        <v>608</v>
      </c>
    </row>
    <row r="611" spans="1:7">
      <c r="A611" s="103" t="str">
        <f>'LWA config'!B235</f>
        <v>LWA-231</v>
      </c>
      <c r="B611" s="111">
        <f>'LWA config'!D235</f>
        <v>37.240038490000003</v>
      </c>
      <c r="C611" s="111">
        <f>'LWA config'!E235</f>
        <v>-118.28267708</v>
      </c>
      <c r="D611" s="109">
        <f>'LWA config'!F235</f>
        <v>1183.49</v>
      </c>
      <c r="E611" s="107" t="s">
        <v>927</v>
      </c>
      <c r="F611" s="102">
        <f>('LWA config'!O235-1)*16+'LWA config'!T235-1</f>
        <v>637</v>
      </c>
      <c r="G611" s="102">
        <f>('LWA config'!X235-1)*64+_xlfn.BITXOR('LWA config'!AC235,2)+32*'LWA config'!AA235</f>
        <v>609</v>
      </c>
    </row>
    <row r="612" spans="1:7">
      <c r="A612" s="103" t="str">
        <f>'LWA config'!B233</f>
        <v>LWA-229</v>
      </c>
      <c r="B612" s="111">
        <f>'LWA config'!D233</f>
        <v>37.240127680000001</v>
      </c>
      <c r="C612" s="111">
        <f>'LWA config'!E233</f>
        <v>-118.28250380999999</v>
      </c>
      <c r="D612" s="109">
        <f>'LWA config'!F233</f>
        <v>1183.56</v>
      </c>
      <c r="E612" s="107" t="s">
        <v>926</v>
      </c>
      <c r="F612" s="102">
        <f>('LWA config'!O233-1)*16+'LWA config'!R233-1</f>
        <v>634</v>
      </c>
      <c r="G612" s="102">
        <f>('LWA config'!X233-1)*64+_xlfn.BITXOR('LWA config'!AB233,2)+32*'LWA config'!AA233</f>
        <v>610</v>
      </c>
    </row>
    <row r="613" spans="1:7">
      <c r="A613" s="103" t="str">
        <f>'LWA config'!B233</f>
        <v>LWA-229</v>
      </c>
      <c r="B613" s="111">
        <f>'LWA config'!D233</f>
        <v>37.240127680000001</v>
      </c>
      <c r="C613" s="111">
        <f>'LWA config'!E233</f>
        <v>-118.28250380999999</v>
      </c>
      <c r="D613" s="109">
        <f>'LWA config'!F233</f>
        <v>1183.56</v>
      </c>
      <c r="E613" s="107" t="s">
        <v>927</v>
      </c>
      <c r="F613" s="102">
        <f>('LWA config'!O233-1)*16+'LWA config'!T233-1</f>
        <v>635</v>
      </c>
      <c r="G613" s="102">
        <f>('LWA config'!X233-1)*64+_xlfn.BITXOR('LWA config'!AC233,2)+32*'LWA config'!AA233</f>
        <v>611</v>
      </c>
    </row>
    <row r="614" spans="1:7">
      <c r="A614" s="103" t="str">
        <f>'LWA config'!B237</f>
        <v>LWA-233</v>
      </c>
      <c r="B614" s="111">
        <f>'LWA config'!D237</f>
        <v>37.239922139999997</v>
      </c>
      <c r="C614" s="111">
        <f>'LWA config'!E237</f>
        <v>-118.28239028</v>
      </c>
      <c r="D614" s="109">
        <f>'LWA config'!F237</f>
        <v>1183.3399999999999</v>
      </c>
      <c r="E614" s="107" t="s">
        <v>926</v>
      </c>
      <c r="F614" s="102">
        <f>('LWA config'!O237-1)*16+'LWA config'!R237-1</f>
        <v>640</v>
      </c>
      <c r="G614" s="102">
        <f>('LWA config'!X237-1)*64+_xlfn.BITXOR('LWA config'!AB237,2)+32*'LWA config'!AA237</f>
        <v>612</v>
      </c>
    </row>
    <row r="615" spans="1:7">
      <c r="A615" s="103" t="str">
        <f>'LWA config'!B237</f>
        <v>LWA-233</v>
      </c>
      <c r="B615" s="111">
        <f>'LWA config'!D237</f>
        <v>37.239922139999997</v>
      </c>
      <c r="C615" s="111">
        <f>'LWA config'!E237</f>
        <v>-118.28239028</v>
      </c>
      <c r="D615" s="109">
        <f>'LWA config'!F237</f>
        <v>1183.3399999999999</v>
      </c>
      <c r="E615" s="107" t="s">
        <v>927</v>
      </c>
      <c r="F615" s="102">
        <f>('LWA config'!O237-1)*16+'LWA config'!T237-1</f>
        <v>641</v>
      </c>
      <c r="G615" s="102">
        <f>('LWA config'!X237-1)*64+_xlfn.BITXOR('LWA config'!AC237,2)+32*'LWA config'!AA237</f>
        <v>613</v>
      </c>
    </row>
    <row r="616" spans="1:7">
      <c r="A616" s="103" t="str">
        <f>'LWA config'!B236</f>
        <v>LWA-232</v>
      </c>
      <c r="B616" s="111">
        <f>'LWA config'!D236</f>
        <v>37.239956790000001</v>
      </c>
      <c r="C616" s="111">
        <f>'LWA config'!E236</f>
        <v>-118.28264471999999</v>
      </c>
      <c r="D616" s="109">
        <f>'LWA config'!F236</f>
        <v>1183.53</v>
      </c>
      <c r="E616" s="107" t="s">
        <v>926</v>
      </c>
      <c r="F616" s="102">
        <f>('LWA config'!O236-1)*16+'LWA config'!R236-1</f>
        <v>638</v>
      </c>
      <c r="G616" s="102">
        <f>('LWA config'!X236-1)*64+_xlfn.BITXOR('LWA config'!AB236,2)+32*'LWA config'!AA236</f>
        <v>614</v>
      </c>
    </row>
    <row r="617" spans="1:7">
      <c r="A617" s="103" t="str">
        <f>'LWA config'!B236</f>
        <v>LWA-232</v>
      </c>
      <c r="B617" s="111">
        <f>'LWA config'!D236</f>
        <v>37.239956790000001</v>
      </c>
      <c r="C617" s="111">
        <f>'LWA config'!E236</f>
        <v>-118.28264471999999</v>
      </c>
      <c r="D617" s="109">
        <f>'LWA config'!F236</f>
        <v>1183.53</v>
      </c>
      <c r="E617" s="107" t="s">
        <v>927</v>
      </c>
      <c r="F617" s="102">
        <f>('LWA config'!O236-1)*16+'LWA config'!T236-1</f>
        <v>639</v>
      </c>
      <c r="G617" s="102">
        <f>('LWA config'!X236-1)*64+_xlfn.BITXOR('LWA config'!AC236,2)+32*'LWA config'!AA236</f>
        <v>615</v>
      </c>
    </row>
    <row r="618" spans="1:7">
      <c r="A618" s="103" t="str">
        <f>'LWA config'!B240</f>
        <v>LWA-236</v>
      </c>
      <c r="B618" s="111">
        <f>'LWA config'!D240</f>
        <v>37.239792059999999</v>
      </c>
      <c r="C618" s="111">
        <f>'LWA config'!E240</f>
        <v>-118.28253152000001</v>
      </c>
      <c r="D618" s="109">
        <f>'LWA config'!F240</f>
        <v>1183.22</v>
      </c>
      <c r="E618" s="107" t="s">
        <v>926</v>
      </c>
      <c r="F618" s="102">
        <f>('LWA config'!O240-1)*16+'LWA config'!R240-1</f>
        <v>644</v>
      </c>
      <c r="G618" s="102">
        <f>('LWA config'!X240-1)*64+_xlfn.BITXOR('LWA config'!AB240,2)+32*'LWA config'!AA240</f>
        <v>616</v>
      </c>
    </row>
    <row r="619" spans="1:7">
      <c r="A619" s="103" t="str">
        <f>'LWA config'!B240</f>
        <v>LWA-236</v>
      </c>
      <c r="B619" s="111">
        <f>'LWA config'!D240</f>
        <v>37.239792059999999</v>
      </c>
      <c r="C619" s="111">
        <f>'LWA config'!E240</f>
        <v>-118.28253152000001</v>
      </c>
      <c r="D619" s="109">
        <f>'LWA config'!F240</f>
        <v>1183.22</v>
      </c>
      <c r="E619" s="107" t="s">
        <v>927</v>
      </c>
      <c r="F619" s="102">
        <f>('LWA config'!O240-1)*16+'LWA config'!T240-1</f>
        <v>645</v>
      </c>
      <c r="G619" s="102">
        <f>('LWA config'!X240-1)*64+_xlfn.BITXOR('LWA config'!AC240,2)+32*'LWA config'!AA240</f>
        <v>617</v>
      </c>
    </row>
    <row r="620" spans="1:7">
      <c r="A620" s="103" t="str">
        <f>'LWA config'!B239</f>
        <v>LWA-235</v>
      </c>
      <c r="B620" s="111">
        <f>'LWA config'!D239</f>
        <v>37.239828809999999</v>
      </c>
      <c r="C620" s="111">
        <f>'LWA config'!E239</f>
        <v>-118.28242881</v>
      </c>
      <c r="D620" s="109">
        <f>'LWA config'!F239</f>
        <v>1183.1500000000001</v>
      </c>
      <c r="E620" s="107" t="s">
        <v>926</v>
      </c>
      <c r="F620" s="102">
        <f>('LWA config'!O239-1)*16+'LWA config'!R239-1</f>
        <v>642</v>
      </c>
      <c r="G620" s="102">
        <f>('LWA config'!X239-1)*64+_xlfn.BITXOR('LWA config'!AB239,2)+32*'LWA config'!AA239</f>
        <v>618</v>
      </c>
    </row>
    <row r="621" spans="1:7">
      <c r="A621" s="103" t="str">
        <f>'LWA config'!B239</f>
        <v>LWA-235</v>
      </c>
      <c r="B621" s="111">
        <f>'LWA config'!D239</f>
        <v>37.239828809999999</v>
      </c>
      <c r="C621" s="111">
        <f>'LWA config'!E239</f>
        <v>-118.28242881</v>
      </c>
      <c r="D621" s="109">
        <f>'LWA config'!F239</f>
        <v>1183.1500000000001</v>
      </c>
      <c r="E621" s="107" t="s">
        <v>927</v>
      </c>
      <c r="F621" s="102">
        <f>('LWA config'!O239-1)*16+'LWA config'!T239-1</f>
        <v>643</v>
      </c>
      <c r="G621" s="102">
        <f>('LWA config'!X239-1)*64+_xlfn.BITXOR('LWA config'!AC239,2)+32*'LWA config'!AA239</f>
        <v>619</v>
      </c>
    </row>
    <row r="622" spans="1:7">
      <c r="A622" s="103" t="str">
        <f>'LWA config'!B242</f>
        <v>LWA-238</v>
      </c>
      <c r="B622" s="111">
        <f>'LWA config'!D242</f>
        <v>37.239738529999997</v>
      </c>
      <c r="C622" s="111">
        <f>'LWA config'!E242</f>
        <v>-118.28237884000001</v>
      </c>
      <c r="D622" s="109">
        <f>'LWA config'!F242</f>
        <v>1183.0999999999999</v>
      </c>
      <c r="E622" s="107" t="s">
        <v>926</v>
      </c>
      <c r="F622" s="102">
        <f>('LWA config'!O242-1)*16+'LWA config'!R242-1</f>
        <v>648</v>
      </c>
      <c r="G622" s="102">
        <f>('LWA config'!X242-1)*64+_xlfn.BITXOR('LWA config'!AB242,2)+32*'LWA config'!AA242</f>
        <v>620</v>
      </c>
    </row>
    <row r="623" spans="1:7">
      <c r="A623" s="103" t="str">
        <f>'LWA config'!B242</f>
        <v>LWA-238</v>
      </c>
      <c r="B623" s="111">
        <f>'LWA config'!D242</f>
        <v>37.239738529999997</v>
      </c>
      <c r="C623" s="111">
        <f>'LWA config'!E242</f>
        <v>-118.28237884000001</v>
      </c>
      <c r="D623" s="109">
        <f>'LWA config'!F242</f>
        <v>1183.0999999999999</v>
      </c>
      <c r="E623" s="107" t="s">
        <v>927</v>
      </c>
      <c r="F623" s="102">
        <f>('LWA config'!O242-1)*16+'LWA config'!T242-1</f>
        <v>649</v>
      </c>
      <c r="G623" s="102">
        <f>('LWA config'!X242-1)*64+_xlfn.BITXOR('LWA config'!AC242,2)+32*'LWA config'!AA242</f>
        <v>621</v>
      </c>
    </row>
    <row r="624" spans="1:7">
      <c r="A624" s="103" t="str">
        <f>'LWA config'!B241</f>
        <v>LWA-237</v>
      </c>
      <c r="B624" s="111">
        <f>'LWA config'!D241</f>
        <v>37.239757070000003</v>
      </c>
      <c r="C624" s="111">
        <f>'LWA config'!E241</f>
        <v>-118.28270626</v>
      </c>
      <c r="D624" s="109">
        <f>'LWA config'!F241</f>
        <v>1183.56</v>
      </c>
      <c r="E624" s="107" t="s">
        <v>926</v>
      </c>
      <c r="F624" s="102">
        <f>('LWA config'!O241-1)*16+'LWA config'!R241-1</f>
        <v>646</v>
      </c>
      <c r="G624" s="102">
        <f>('LWA config'!X241-1)*64+_xlfn.BITXOR('LWA config'!AB241,2)+32*'LWA config'!AA241</f>
        <v>622</v>
      </c>
    </row>
    <row r="625" spans="1:7">
      <c r="A625" s="103" t="str">
        <f>'LWA config'!B241</f>
        <v>LWA-237</v>
      </c>
      <c r="B625" s="111">
        <f>'LWA config'!D241</f>
        <v>37.239757070000003</v>
      </c>
      <c r="C625" s="111">
        <f>'LWA config'!E241</f>
        <v>-118.28270626</v>
      </c>
      <c r="D625" s="109">
        <f>'LWA config'!F241</f>
        <v>1183.56</v>
      </c>
      <c r="E625" s="107" t="s">
        <v>927</v>
      </c>
      <c r="F625" s="102">
        <f>('LWA config'!O241-1)*16+'LWA config'!T241-1</f>
        <v>647</v>
      </c>
      <c r="G625" s="102">
        <f>('LWA config'!X241-1)*64+_xlfn.BITXOR('LWA config'!AC241,2)+32*'LWA config'!AA241</f>
        <v>623</v>
      </c>
    </row>
    <row r="626" spans="1:7">
      <c r="A626" s="103" t="str">
        <f>'LWA config'!B244</f>
        <v>LWA-240</v>
      </c>
      <c r="B626" s="111">
        <f>'LWA config'!D244</f>
        <v>37.23963869</v>
      </c>
      <c r="C626" s="111">
        <f>'LWA config'!E244</f>
        <v>-118.28274017</v>
      </c>
      <c r="D626" s="109">
        <f>'LWA config'!F244</f>
        <v>1183.52</v>
      </c>
      <c r="E626" s="107" t="s">
        <v>926</v>
      </c>
      <c r="F626" s="102">
        <f>('LWA config'!O244-1)*16+'LWA config'!R244-1</f>
        <v>652</v>
      </c>
      <c r="G626" s="102">
        <f>('LWA config'!X244-1)*64+_xlfn.BITXOR('LWA config'!AB244,2)+32*'LWA config'!AA244</f>
        <v>624</v>
      </c>
    </row>
    <row r="627" spans="1:7">
      <c r="A627" s="103" t="str">
        <f>'LWA config'!B244</f>
        <v>LWA-240</v>
      </c>
      <c r="B627" s="111">
        <f>'LWA config'!D244</f>
        <v>37.23963869</v>
      </c>
      <c r="C627" s="111">
        <f>'LWA config'!E244</f>
        <v>-118.28274017</v>
      </c>
      <c r="D627" s="109">
        <f>'LWA config'!F244</f>
        <v>1183.52</v>
      </c>
      <c r="E627" s="107" t="s">
        <v>927</v>
      </c>
      <c r="F627" s="102">
        <f>('LWA config'!O244-1)*16+'LWA config'!T244-1</f>
        <v>653</v>
      </c>
      <c r="G627" s="102">
        <f>('LWA config'!X244-1)*64+_xlfn.BITXOR('LWA config'!AC244,2)+32*'LWA config'!AA244</f>
        <v>625</v>
      </c>
    </row>
    <row r="628" spans="1:7">
      <c r="A628" s="103" t="str">
        <f>'LWA config'!B243</f>
        <v>LWA-239</v>
      </c>
      <c r="B628" s="111">
        <f>'LWA config'!D243</f>
        <v>37.239689769999998</v>
      </c>
      <c r="C628" s="111">
        <f>'LWA config'!E243</f>
        <v>-118.28240126999999</v>
      </c>
      <c r="D628" s="109">
        <f>'LWA config'!F243</f>
        <v>1183.0899999999999</v>
      </c>
      <c r="E628" s="107" t="s">
        <v>926</v>
      </c>
      <c r="F628" s="102">
        <f>('LWA config'!O243-1)*16+'LWA config'!R243-1</f>
        <v>650</v>
      </c>
      <c r="G628" s="102">
        <f>('LWA config'!X243-1)*64+_xlfn.BITXOR('LWA config'!AB243,2)+32*'LWA config'!AA243</f>
        <v>626</v>
      </c>
    </row>
    <row r="629" spans="1:7">
      <c r="A629" s="103" t="str">
        <f>'LWA config'!B243</f>
        <v>LWA-239</v>
      </c>
      <c r="B629" s="111">
        <f>'LWA config'!D243</f>
        <v>37.239689769999998</v>
      </c>
      <c r="C629" s="111">
        <f>'LWA config'!E243</f>
        <v>-118.28240126999999</v>
      </c>
      <c r="D629" s="109">
        <f>'LWA config'!F243</f>
        <v>1183.0899999999999</v>
      </c>
      <c r="E629" s="107" t="s">
        <v>927</v>
      </c>
      <c r="F629" s="102">
        <f>('LWA config'!O243-1)*16+'LWA config'!T243-1</f>
        <v>651</v>
      </c>
      <c r="G629" s="102">
        <f>('LWA config'!X243-1)*64+_xlfn.BITXOR('LWA config'!AC243,2)+32*'LWA config'!AA243</f>
        <v>627</v>
      </c>
    </row>
    <row r="630" spans="1:7">
      <c r="A630" s="103" t="str">
        <f>'LWA config'!B301</f>
        <v>LWA-297</v>
      </c>
      <c r="B630" s="111">
        <f>'LWA config'!D301</f>
        <v>37.249589256199997</v>
      </c>
      <c r="C630" s="111">
        <f>'LWA config'!E301</f>
        <v>-118.2808874832</v>
      </c>
      <c r="D630" s="109">
        <f>'LWA config'!F301</f>
        <v>1186.02</v>
      </c>
      <c r="E630" s="107" t="s">
        <v>926</v>
      </c>
      <c r="F630" s="102">
        <f>('LWA config'!O301-1)*16+'LWA config'!R301-1</f>
        <v>198</v>
      </c>
      <c r="G630" s="102">
        <f>('LWA config'!X301-1)*64+_xlfn.BITXOR('LWA config'!AB301,2)+32*'LWA config'!AA301</f>
        <v>628</v>
      </c>
    </row>
    <row r="631" spans="1:7">
      <c r="A631" s="103" t="str">
        <f>'LWA config'!B301</f>
        <v>LWA-297</v>
      </c>
      <c r="B631" s="111">
        <f>'LWA config'!D301</f>
        <v>37.249589256199997</v>
      </c>
      <c r="C631" s="111">
        <f>'LWA config'!E301</f>
        <v>-118.2808874832</v>
      </c>
      <c r="D631" s="109">
        <f>'LWA config'!F301</f>
        <v>1186.02</v>
      </c>
      <c r="E631" s="107" t="s">
        <v>927</v>
      </c>
      <c r="F631" s="102">
        <f>('LWA config'!O301-1)*16+'LWA config'!T301-1</f>
        <v>199</v>
      </c>
      <c r="G631" s="102">
        <f>('LWA config'!X301-1)*64+_xlfn.BITXOR('LWA config'!AC301,2)+32*'LWA config'!AA301</f>
        <v>629</v>
      </c>
    </row>
    <row r="632" spans="1:7">
      <c r="A632" s="103" t="str">
        <f>'LWA config'!B258</f>
        <v>LWA-254</v>
      </c>
      <c r="B632" s="111">
        <f>'LWA config'!D258</f>
        <v>37.241222550000003</v>
      </c>
      <c r="C632" s="111">
        <f>'LWA config'!E258</f>
        <v>-118.28404559000001</v>
      </c>
      <c r="D632" s="109">
        <f>'LWA config'!F258</f>
        <v>1183.67</v>
      </c>
      <c r="E632" s="107" t="s">
        <v>926</v>
      </c>
      <c r="F632" s="102">
        <f>('LWA config'!O258-1)*16+'LWA config'!R258-1</f>
        <v>654</v>
      </c>
      <c r="G632" s="102">
        <f>('LWA config'!X258-1)*64+_xlfn.BITXOR('LWA config'!AB258,2)+32*'LWA config'!AA258</f>
        <v>630</v>
      </c>
    </row>
    <row r="633" spans="1:7">
      <c r="A633" s="103" t="str">
        <f>'LWA config'!B258</f>
        <v>LWA-254</v>
      </c>
      <c r="B633" s="111">
        <f>'LWA config'!D258</f>
        <v>37.241222550000003</v>
      </c>
      <c r="C633" s="111">
        <f>'LWA config'!E258</f>
        <v>-118.28404559000001</v>
      </c>
      <c r="D633" s="109">
        <f>'LWA config'!F258</f>
        <v>1183.67</v>
      </c>
      <c r="E633" s="107" t="s">
        <v>927</v>
      </c>
      <c r="F633" s="102">
        <f>('LWA config'!O258-1)*16+'LWA config'!T258-1</f>
        <v>655</v>
      </c>
      <c r="G633" s="102">
        <f>('LWA config'!X258-1)*64+_xlfn.BITXOR('LWA config'!AC258,2)+32*'LWA config'!AA258</f>
        <v>631</v>
      </c>
    </row>
    <row r="634" spans="1:7">
      <c r="A634" s="103" t="str">
        <f>'LWA config'!B350</f>
        <v>LWA-346</v>
      </c>
      <c r="B634" s="111">
        <f>'LWA config'!D350</f>
        <v>37.240589818199993</v>
      </c>
      <c r="C634" s="111">
        <f>'LWA config'!E350</f>
        <v>-118.28323766920001</v>
      </c>
      <c r="D634" s="109">
        <f>'LWA config'!F350</f>
        <v>1183.7</v>
      </c>
      <c r="E634" s="107" t="s">
        <v>926</v>
      </c>
      <c r="F634" s="102">
        <f>('LWA config'!O350-1)*16+'LWA config'!R350-1</f>
        <v>202</v>
      </c>
      <c r="G634" s="102">
        <f>('LWA config'!X350-1)*64+_xlfn.BITXOR('LWA config'!AB350,2)+32*'LWA config'!AA350</f>
        <v>632</v>
      </c>
    </row>
    <row r="635" spans="1:7">
      <c r="A635" s="103" t="str">
        <f>'LWA config'!B350</f>
        <v>LWA-346</v>
      </c>
      <c r="B635" s="111">
        <f>'LWA config'!D350</f>
        <v>37.240589818199993</v>
      </c>
      <c r="C635" s="111">
        <f>'LWA config'!E350</f>
        <v>-118.28323766920001</v>
      </c>
      <c r="D635" s="109">
        <f>'LWA config'!F350</f>
        <v>1183.7</v>
      </c>
      <c r="E635" s="107" t="s">
        <v>927</v>
      </c>
      <c r="F635" s="102">
        <f>('LWA config'!O350-1)*16+'LWA config'!T350-1</f>
        <v>203</v>
      </c>
      <c r="G635" s="102">
        <f>('LWA config'!X350-1)*64+_xlfn.BITXOR('LWA config'!AC350,2)+32*'LWA config'!AA350</f>
        <v>633</v>
      </c>
    </row>
    <row r="636" spans="1:7">
      <c r="A636" s="103" t="str">
        <f>'LWA config'!B346</f>
        <v>LWA-342</v>
      </c>
      <c r="B636" s="111">
        <f>'LWA config'!D346</f>
        <v>37.236797661199994</v>
      </c>
      <c r="C636" s="111">
        <f>'LWA config'!E346</f>
        <v>-118.2912935032</v>
      </c>
      <c r="D636" s="109">
        <f>'LWA config'!F346</f>
        <v>1179.1199999999999</v>
      </c>
      <c r="E636" s="107" t="s">
        <v>926</v>
      </c>
      <c r="F636" s="102">
        <f>('LWA config'!O346-1)*16+'LWA config'!R346-1</f>
        <v>200</v>
      </c>
      <c r="G636" s="102">
        <f>('LWA config'!X346-1)*64+_xlfn.BITXOR('LWA config'!AB346,2)+32*'LWA config'!AA346</f>
        <v>634</v>
      </c>
    </row>
    <row r="637" spans="1:7">
      <c r="A637" s="103" t="str">
        <f>'LWA config'!B346</f>
        <v>LWA-342</v>
      </c>
      <c r="B637" s="111">
        <f>'LWA config'!D346</f>
        <v>37.236797661199994</v>
      </c>
      <c r="C637" s="111">
        <f>'LWA config'!E346</f>
        <v>-118.2912935032</v>
      </c>
      <c r="D637" s="109">
        <f>'LWA config'!F346</f>
        <v>1179.1199999999999</v>
      </c>
      <c r="E637" s="107" t="s">
        <v>927</v>
      </c>
      <c r="F637" s="102">
        <f>('LWA config'!O346-1)*16+'LWA config'!T346-1</f>
        <v>201</v>
      </c>
      <c r="G637" s="102">
        <f>('LWA config'!X346-1)*64+_xlfn.BITXOR('LWA config'!AC346,2)+32*'LWA config'!AA346</f>
        <v>635</v>
      </c>
    </row>
    <row r="638" spans="1:7">
      <c r="A638" s="103" t="str">
        <f>'LWA config'!B360</f>
        <v>LWA-356</v>
      </c>
      <c r="B638" s="111">
        <f>'LWA config'!D360</f>
        <v>37.236065891199992</v>
      </c>
      <c r="C638" s="111">
        <f>'LWA config'!E360</f>
        <v>-118.2806321692</v>
      </c>
      <c r="D638" s="109">
        <f>'LWA config'!F360</f>
        <v>1181.18</v>
      </c>
      <c r="E638" s="107" t="s">
        <v>926</v>
      </c>
      <c r="F638" s="102">
        <f>('LWA config'!O360-1)*16+'LWA config'!R360-1</f>
        <v>206</v>
      </c>
      <c r="G638" s="102">
        <f>('LWA config'!X360-1)*64+_xlfn.BITXOR('LWA config'!AB360,2)+32*'LWA config'!AA360</f>
        <v>636</v>
      </c>
    </row>
    <row r="639" spans="1:7">
      <c r="A639" s="103" t="str">
        <f>'LWA config'!B360</f>
        <v>LWA-356</v>
      </c>
      <c r="B639" s="111">
        <f>'LWA config'!D360</f>
        <v>37.236065891199992</v>
      </c>
      <c r="C639" s="111">
        <f>'LWA config'!E360</f>
        <v>-118.2806321692</v>
      </c>
      <c r="D639" s="109">
        <f>'LWA config'!F360</f>
        <v>1181.18</v>
      </c>
      <c r="E639" s="107" t="s">
        <v>927</v>
      </c>
      <c r="F639" s="102">
        <f>('LWA config'!O360-1)*16+'LWA config'!T360-1</f>
        <v>207</v>
      </c>
      <c r="G639" s="102">
        <f>('LWA config'!X360-1)*64+_xlfn.BITXOR('LWA config'!AC360,2)+32*'LWA config'!AA360</f>
        <v>637</v>
      </c>
    </row>
    <row r="640" spans="1:7">
      <c r="A640" s="103" t="str">
        <f>'LWA config'!B354</f>
        <v>LWA-350</v>
      </c>
      <c r="B640" s="111">
        <f>'LWA config'!D354</f>
        <v>37.246615193199993</v>
      </c>
      <c r="C640" s="111">
        <f>'LWA config'!E354</f>
        <v>-118.2893410982</v>
      </c>
      <c r="D640" s="109">
        <f>'LWA config'!F354</f>
        <v>1185.05</v>
      </c>
      <c r="E640" s="107" t="s">
        <v>926</v>
      </c>
      <c r="F640" s="102">
        <f>('LWA config'!O354-1)*16+'LWA config'!R354-1</f>
        <v>204</v>
      </c>
      <c r="G640" s="102">
        <f>('LWA config'!X354-1)*64+_xlfn.BITXOR('LWA config'!AB354,2)+32*'LWA config'!AA354</f>
        <v>638</v>
      </c>
    </row>
    <row r="641" spans="1:7">
      <c r="A641" s="103" t="str">
        <f>'LWA config'!B354</f>
        <v>LWA-350</v>
      </c>
      <c r="B641" s="111">
        <f>'LWA config'!D354</f>
        <v>37.246615193199993</v>
      </c>
      <c r="C641" s="111">
        <f>'LWA config'!E354</f>
        <v>-118.2893410982</v>
      </c>
      <c r="D641" s="109">
        <f>'LWA config'!F354</f>
        <v>1185.05</v>
      </c>
      <c r="E641" s="107" t="s">
        <v>927</v>
      </c>
      <c r="F641" s="102">
        <f>('LWA config'!O354-1)*16+'LWA config'!T354-1</f>
        <v>205</v>
      </c>
      <c r="G641" s="102">
        <f>('LWA config'!X354-1)*64+_xlfn.BITXOR('LWA config'!AC354,2)+32*'LWA config'!AA354</f>
        <v>639</v>
      </c>
    </row>
    <row r="642" spans="1:7">
      <c r="A642" s="103" t="str">
        <f>'LWA config'!B181</f>
        <v>LWA-177</v>
      </c>
      <c r="B642" s="111">
        <f>'LWA config'!D181</f>
        <v>37.239693090000003</v>
      </c>
      <c r="C642" s="111">
        <f>'LWA config'!E181</f>
        <v>-118.28201878</v>
      </c>
      <c r="D642" s="109">
        <f>'LWA config'!F181</f>
        <v>1183.03</v>
      </c>
      <c r="E642" s="107" t="s">
        <v>926</v>
      </c>
      <c r="F642" s="102">
        <f>('LWA config'!O181-1)*16+'LWA config'!R181-1</f>
        <v>658</v>
      </c>
      <c r="G642" s="102">
        <f>('LWA config'!X181-1)*64+_xlfn.BITXOR('LWA config'!AB181,2)+32*'LWA config'!AA181</f>
        <v>640</v>
      </c>
    </row>
    <row r="643" spans="1:7">
      <c r="A643" s="103" t="str">
        <f>'LWA config'!B181</f>
        <v>LWA-177</v>
      </c>
      <c r="B643" s="111">
        <f>'LWA config'!D181</f>
        <v>37.239693090000003</v>
      </c>
      <c r="C643" s="111">
        <f>'LWA config'!E181</f>
        <v>-118.28201878</v>
      </c>
      <c r="D643" s="109">
        <f>'LWA config'!F181</f>
        <v>1183.03</v>
      </c>
      <c r="E643" s="107" t="s">
        <v>927</v>
      </c>
      <c r="F643" s="102">
        <f>('LWA config'!O181-1)*16+'LWA config'!T181-1</f>
        <v>659</v>
      </c>
      <c r="G643" s="102">
        <f>('LWA config'!X181-1)*64+_xlfn.BITXOR('LWA config'!AC181,2)+32*'LWA config'!AA181</f>
        <v>641</v>
      </c>
    </row>
    <row r="644" spans="1:7">
      <c r="A644" s="103" t="str">
        <f>'LWA config'!B251</f>
        <v>LWA-247</v>
      </c>
      <c r="B644" s="111">
        <f>'LWA config'!D251</f>
        <v>37.239393370000002</v>
      </c>
      <c r="C644" s="111">
        <f>'LWA config'!E251</f>
        <v>-118.28258432</v>
      </c>
      <c r="D644" s="109">
        <f>'LWA config'!F251</f>
        <v>1183.0899999999999</v>
      </c>
      <c r="E644" s="107" t="s">
        <v>926</v>
      </c>
      <c r="F644" s="102">
        <f>('LWA config'!O251-1)*16+'LWA config'!R251-1</f>
        <v>656</v>
      </c>
      <c r="G644" s="102">
        <f>('LWA config'!X251-1)*64+_xlfn.BITXOR('LWA config'!AB251,2)+32*'LWA config'!AA251</f>
        <v>642</v>
      </c>
    </row>
    <row r="645" spans="1:7">
      <c r="A645" s="103" t="str">
        <f>'LWA config'!B251</f>
        <v>LWA-247</v>
      </c>
      <c r="B645" s="111">
        <f>'LWA config'!D251</f>
        <v>37.239393370000002</v>
      </c>
      <c r="C645" s="111">
        <f>'LWA config'!E251</f>
        <v>-118.28258432</v>
      </c>
      <c r="D645" s="109">
        <f>'LWA config'!F251</f>
        <v>1183.0899999999999</v>
      </c>
      <c r="E645" s="107" t="s">
        <v>927</v>
      </c>
      <c r="F645" s="102">
        <f>('LWA config'!O251-1)*16+'LWA config'!T251-1</f>
        <v>657</v>
      </c>
      <c r="G645" s="102">
        <f>('LWA config'!X251-1)*64+_xlfn.BITXOR('LWA config'!AC251,2)+32*'LWA config'!AA251</f>
        <v>643</v>
      </c>
    </row>
    <row r="646" spans="1:7">
      <c r="A646" s="103" t="str">
        <f>'LWA config'!B184</f>
        <v>LWA-180</v>
      </c>
      <c r="B646" s="111">
        <f>'LWA config'!D184</f>
        <v>37.239563859999997</v>
      </c>
      <c r="C646" s="111">
        <f>'LWA config'!E184</f>
        <v>-118.28206107</v>
      </c>
      <c r="D646" s="109">
        <f>'LWA config'!F184</f>
        <v>1182.95</v>
      </c>
      <c r="E646" s="107" t="s">
        <v>926</v>
      </c>
      <c r="F646" s="102">
        <f>('LWA config'!O184-1)*16+'LWA config'!R184-1</f>
        <v>662</v>
      </c>
      <c r="G646" s="102">
        <f>('LWA config'!X184-1)*64+_xlfn.BITXOR('LWA config'!AB184,2)+32*'LWA config'!AA184</f>
        <v>644</v>
      </c>
    </row>
    <row r="647" spans="1:7">
      <c r="A647" s="103" t="str">
        <f>'LWA config'!B184</f>
        <v>LWA-180</v>
      </c>
      <c r="B647" s="111">
        <f>'LWA config'!D184</f>
        <v>37.239563859999997</v>
      </c>
      <c r="C647" s="111">
        <f>'LWA config'!E184</f>
        <v>-118.28206107</v>
      </c>
      <c r="D647" s="109">
        <f>'LWA config'!F184</f>
        <v>1182.95</v>
      </c>
      <c r="E647" s="107" t="s">
        <v>927</v>
      </c>
      <c r="F647" s="102">
        <f>('LWA config'!O184-1)*16+'LWA config'!T184-1</f>
        <v>663</v>
      </c>
      <c r="G647" s="102">
        <f>('LWA config'!X184-1)*64+_xlfn.BITXOR('LWA config'!AC184,2)+32*'LWA config'!AA184</f>
        <v>645</v>
      </c>
    </row>
    <row r="648" spans="1:7">
      <c r="A648" s="103" t="str">
        <f>'LWA config'!B183</f>
        <v>LWA-179</v>
      </c>
      <c r="B648" s="111">
        <f>'LWA config'!D183</f>
        <v>37.239630689999998</v>
      </c>
      <c r="C648" s="111">
        <f>'LWA config'!E183</f>
        <v>-118.28199204000001</v>
      </c>
      <c r="D648" s="109">
        <f>'LWA config'!F183</f>
        <v>1183.01</v>
      </c>
      <c r="E648" s="107" t="s">
        <v>926</v>
      </c>
      <c r="F648" s="102">
        <f>('LWA config'!O183-1)*16+'LWA config'!R183-1</f>
        <v>660</v>
      </c>
      <c r="G648" s="102">
        <f>('LWA config'!X183-1)*64+_xlfn.BITXOR('LWA config'!AB183,2)+32*'LWA config'!AA183</f>
        <v>646</v>
      </c>
    </row>
    <row r="649" spans="1:7">
      <c r="A649" s="103" t="str">
        <f>'LWA config'!B183</f>
        <v>LWA-179</v>
      </c>
      <c r="B649" s="111">
        <f>'LWA config'!D183</f>
        <v>37.239630689999998</v>
      </c>
      <c r="C649" s="111">
        <f>'LWA config'!E183</f>
        <v>-118.28199204000001</v>
      </c>
      <c r="D649" s="109">
        <f>'LWA config'!F183</f>
        <v>1183.01</v>
      </c>
      <c r="E649" s="107" t="s">
        <v>927</v>
      </c>
      <c r="F649" s="102">
        <f>('LWA config'!O183-1)*16+'LWA config'!T183-1</f>
        <v>661</v>
      </c>
      <c r="G649" s="102">
        <f>('LWA config'!X183-1)*64+_xlfn.BITXOR('LWA config'!AC183,2)+32*'LWA config'!AA183</f>
        <v>647</v>
      </c>
    </row>
    <row r="650" spans="1:7">
      <c r="A650" s="103" t="str">
        <f>'LWA config'!B187</f>
        <v>LWA-183</v>
      </c>
      <c r="B650" s="111">
        <f>'LWA config'!D187</f>
        <v>37.239404200000003</v>
      </c>
      <c r="C650" s="111">
        <f>'LWA config'!E187</f>
        <v>-118.28202494</v>
      </c>
      <c r="D650" s="109">
        <f>'LWA config'!F187</f>
        <v>1182.92</v>
      </c>
      <c r="E650" s="107" t="s">
        <v>926</v>
      </c>
      <c r="F650" s="102">
        <f>('LWA config'!O187-1)*16+'LWA config'!R187-1</f>
        <v>666</v>
      </c>
      <c r="G650" s="102">
        <f>('LWA config'!X187-1)*64+_xlfn.BITXOR('LWA config'!AB187,2)+32*'LWA config'!AA187</f>
        <v>648</v>
      </c>
    </row>
    <row r="651" spans="1:7">
      <c r="A651" s="103" t="str">
        <f>'LWA config'!B187</f>
        <v>LWA-183</v>
      </c>
      <c r="B651" s="111">
        <f>'LWA config'!D187</f>
        <v>37.239404200000003</v>
      </c>
      <c r="C651" s="111">
        <f>'LWA config'!E187</f>
        <v>-118.28202494</v>
      </c>
      <c r="D651" s="109">
        <f>'LWA config'!F187</f>
        <v>1182.92</v>
      </c>
      <c r="E651" s="107" t="s">
        <v>927</v>
      </c>
      <c r="F651" s="102">
        <f>('LWA config'!O187-1)*16+'LWA config'!T187-1</f>
        <v>667</v>
      </c>
      <c r="G651" s="102">
        <f>('LWA config'!X187-1)*64+_xlfn.BITXOR('LWA config'!AC187,2)+32*'LWA config'!AA187</f>
        <v>649</v>
      </c>
    </row>
    <row r="652" spans="1:7">
      <c r="A652" s="103" t="str">
        <f>'LWA config'!B185</f>
        <v>LWA-181</v>
      </c>
      <c r="B652" s="111">
        <f>'LWA config'!D185</f>
        <v>37.23954294</v>
      </c>
      <c r="C652" s="111">
        <f>'LWA config'!E185</f>
        <v>-118.28191311</v>
      </c>
      <c r="D652" s="109">
        <f>'LWA config'!F185</f>
        <v>1182.92</v>
      </c>
      <c r="E652" s="107" t="s">
        <v>926</v>
      </c>
      <c r="F652" s="102">
        <f>('LWA config'!O185-1)*16+'LWA config'!R185-1</f>
        <v>664</v>
      </c>
      <c r="G652" s="102">
        <f>('LWA config'!X185-1)*64+_xlfn.BITXOR('LWA config'!AB185,2)+32*'LWA config'!AA185</f>
        <v>650</v>
      </c>
    </row>
    <row r="653" spans="1:7">
      <c r="A653" s="103" t="str">
        <f>'LWA config'!B185</f>
        <v>LWA-181</v>
      </c>
      <c r="B653" s="111">
        <f>'LWA config'!D185</f>
        <v>37.23954294</v>
      </c>
      <c r="C653" s="111">
        <f>'LWA config'!E185</f>
        <v>-118.28191311</v>
      </c>
      <c r="D653" s="109">
        <f>'LWA config'!F185</f>
        <v>1182.92</v>
      </c>
      <c r="E653" s="107" t="s">
        <v>927</v>
      </c>
      <c r="F653" s="102">
        <f>('LWA config'!O185-1)*16+'LWA config'!T185-1</f>
        <v>665</v>
      </c>
      <c r="G653" s="102">
        <f>('LWA config'!X185-1)*64+_xlfn.BITXOR('LWA config'!AC185,2)+32*'LWA config'!AA185</f>
        <v>651</v>
      </c>
    </row>
    <row r="654" spans="1:7">
      <c r="A654" s="103" t="str">
        <f>'LWA config'!B216</f>
        <v>LWA-212</v>
      </c>
      <c r="B654" s="111">
        <f>'LWA config'!D216</f>
        <v>37.239611349999997</v>
      </c>
      <c r="C654" s="111">
        <f>'LWA config'!E216</f>
        <v>-118.28213313000001</v>
      </c>
      <c r="D654" s="109">
        <f>'LWA config'!F216</f>
        <v>1183.0999999999999</v>
      </c>
      <c r="E654" s="107" t="s">
        <v>926</v>
      </c>
      <c r="F654" s="102">
        <f>('LWA config'!O216-1)*16+'LWA config'!R216-1</f>
        <v>670</v>
      </c>
      <c r="G654" s="102">
        <f>('LWA config'!X216-1)*64+_xlfn.BITXOR('LWA config'!AB216,2)+32*'LWA config'!AA216</f>
        <v>652</v>
      </c>
    </row>
    <row r="655" spans="1:7">
      <c r="A655" s="103" t="str">
        <f>'LWA config'!B216</f>
        <v>LWA-212</v>
      </c>
      <c r="B655" s="111">
        <f>'LWA config'!D216</f>
        <v>37.239611349999997</v>
      </c>
      <c r="C655" s="111">
        <f>'LWA config'!E216</f>
        <v>-118.28213313000001</v>
      </c>
      <c r="D655" s="109">
        <f>'LWA config'!F216</f>
        <v>1183.0999999999999</v>
      </c>
      <c r="E655" s="107" t="s">
        <v>927</v>
      </c>
      <c r="F655" s="102">
        <f>('LWA config'!O216-1)*16+'LWA config'!T216-1</f>
        <v>671</v>
      </c>
      <c r="G655" s="102">
        <f>('LWA config'!X216-1)*64+_xlfn.BITXOR('LWA config'!AC216,2)+32*'LWA config'!AA216</f>
        <v>653</v>
      </c>
    </row>
    <row r="656" spans="1:7">
      <c r="A656" s="103" t="str">
        <f>'LWA config'!B215</f>
        <v>LWA-211</v>
      </c>
      <c r="B656" s="111">
        <f>'LWA config'!D215</f>
        <v>37.23966566</v>
      </c>
      <c r="C656" s="111">
        <f>'LWA config'!E215</f>
        <v>-118.28220099000001</v>
      </c>
      <c r="D656" s="109">
        <f>'LWA config'!F215</f>
        <v>1183.0899999999999</v>
      </c>
      <c r="E656" s="107" t="s">
        <v>926</v>
      </c>
      <c r="F656" s="102">
        <f>('LWA config'!O215-1)*16+'LWA config'!R215-1</f>
        <v>668</v>
      </c>
      <c r="G656" s="102">
        <f>('LWA config'!X215-1)*64+_xlfn.BITXOR('LWA config'!AB215,2)+32*'LWA config'!AA215</f>
        <v>654</v>
      </c>
    </row>
    <row r="657" spans="1:7">
      <c r="A657" s="103" t="str">
        <f>'LWA config'!B215</f>
        <v>LWA-211</v>
      </c>
      <c r="B657" s="111">
        <f>'LWA config'!D215</f>
        <v>37.23966566</v>
      </c>
      <c r="C657" s="111">
        <f>'LWA config'!E215</f>
        <v>-118.28220099000001</v>
      </c>
      <c r="D657" s="109">
        <f>'LWA config'!F215</f>
        <v>1183.0899999999999</v>
      </c>
      <c r="E657" s="107" t="s">
        <v>927</v>
      </c>
      <c r="F657" s="102">
        <f>('LWA config'!O215-1)*16+'LWA config'!T215-1</f>
        <v>669</v>
      </c>
      <c r="G657" s="102">
        <f>('LWA config'!X215-1)*64+_xlfn.BITXOR('LWA config'!AC215,2)+32*'LWA config'!AA215</f>
        <v>655</v>
      </c>
    </row>
    <row r="658" spans="1:7">
      <c r="A658" s="103" t="str">
        <f>'LWA config'!B218</f>
        <v>LWA-214</v>
      </c>
      <c r="B658" s="111">
        <f>'LWA config'!D218</f>
        <v>37.239557089999998</v>
      </c>
      <c r="C658" s="111">
        <f>'LWA config'!E218</f>
        <v>-118.28224926999999</v>
      </c>
      <c r="D658" s="109">
        <f>'LWA config'!F218</f>
        <v>1182.99</v>
      </c>
      <c r="E658" s="107" t="s">
        <v>926</v>
      </c>
      <c r="F658" s="102">
        <f>('LWA config'!O218-1)*16+'LWA config'!R218-1</f>
        <v>674</v>
      </c>
      <c r="G658" s="102">
        <f>('LWA config'!X218-1)*64+_xlfn.BITXOR('LWA config'!AB218,2)+32*'LWA config'!AA218</f>
        <v>656</v>
      </c>
    </row>
    <row r="659" spans="1:7">
      <c r="A659" s="103" t="str">
        <f>'LWA config'!B218</f>
        <v>LWA-214</v>
      </c>
      <c r="B659" s="111">
        <f>'LWA config'!D218</f>
        <v>37.239557089999998</v>
      </c>
      <c r="C659" s="111">
        <f>'LWA config'!E218</f>
        <v>-118.28224926999999</v>
      </c>
      <c r="D659" s="109">
        <f>'LWA config'!F218</f>
        <v>1182.99</v>
      </c>
      <c r="E659" s="107" t="s">
        <v>927</v>
      </c>
      <c r="F659" s="102">
        <f>('LWA config'!O218-1)*16+'LWA config'!T218-1</f>
        <v>675</v>
      </c>
      <c r="G659" s="102">
        <f>('LWA config'!X218-1)*64+_xlfn.BITXOR('LWA config'!AC218,2)+32*'LWA config'!AA218</f>
        <v>657</v>
      </c>
    </row>
    <row r="660" spans="1:7">
      <c r="A660" s="103" t="str">
        <f>'LWA config'!B217</f>
        <v>LWA-213</v>
      </c>
      <c r="B660" s="111">
        <f>'LWA config'!D217</f>
        <v>37.239601120000003</v>
      </c>
      <c r="C660" s="111">
        <f>'LWA config'!E217</f>
        <v>-118.28232615</v>
      </c>
      <c r="D660" s="109">
        <f>'LWA config'!F217</f>
        <v>1182.98</v>
      </c>
      <c r="E660" s="107" t="s">
        <v>926</v>
      </c>
      <c r="F660" s="102">
        <f>('LWA config'!O217-1)*16+'LWA config'!R217-1</f>
        <v>672</v>
      </c>
      <c r="G660" s="102">
        <f>('LWA config'!X217-1)*64+_xlfn.BITXOR('LWA config'!AB217,2)+32*'LWA config'!AA217</f>
        <v>658</v>
      </c>
    </row>
    <row r="661" spans="1:7">
      <c r="A661" s="103" t="str">
        <f>'LWA config'!B217</f>
        <v>LWA-213</v>
      </c>
      <c r="B661" s="111">
        <f>'LWA config'!D217</f>
        <v>37.239601120000003</v>
      </c>
      <c r="C661" s="111">
        <f>'LWA config'!E217</f>
        <v>-118.28232615</v>
      </c>
      <c r="D661" s="109">
        <f>'LWA config'!F217</f>
        <v>1182.98</v>
      </c>
      <c r="E661" s="107" t="s">
        <v>927</v>
      </c>
      <c r="F661" s="102">
        <f>('LWA config'!O217-1)*16+'LWA config'!T217-1</f>
        <v>673</v>
      </c>
      <c r="G661" s="102">
        <f>('LWA config'!X217-1)*64+_xlfn.BITXOR('LWA config'!AC217,2)+32*'LWA config'!AA217</f>
        <v>659</v>
      </c>
    </row>
    <row r="662" spans="1:7">
      <c r="A662" s="103" t="str">
        <f>'LWA config'!B247</f>
        <v>LWA-243</v>
      </c>
      <c r="B662" s="111">
        <f>'LWA config'!D247</f>
        <v>37.239577609999998</v>
      </c>
      <c r="C662" s="111">
        <f>'LWA config'!E247</f>
        <v>-118.28262243</v>
      </c>
      <c r="D662" s="109">
        <f>'LWA config'!F247</f>
        <v>1183.4100000000001</v>
      </c>
      <c r="E662" s="107" t="s">
        <v>926</v>
      </c>
      <c r="F662" s="102">
        <f>('LWA config'!O247-1)*16+'LWA config'!R247-1</f>
        <v>678</v>
      </c>
      <c r="G662" s="102">
        <f>('LWA config'!X247-1)*64+_xlfn.BITXOR('LWA config'!AB247,2)+32*'LWA config'!AA247</f>
        <v>660</v>
      </c>
    </row>
    <row r="663" spans="1:7">
      <c r="A663" s="103" t="str">
        <f>'LWA config'!B247</f>
        <v>LWA-243</v>
      </c>
      <c r="B663" s="111">
        <f>'LWA config'!D247</f>
        <v>37.239577609999998</v>
      </c>
      <c r="C663" s="111">
        <f>'LWA config'!E247</f>
        <v>-118.28262243</v>
      </c>
      <c r="D663" s="109">
        <f>'LWA config'!F247</f>
        <v>1183.4100000000001</v>
      </c>
      <c r="E663" s="107" t="s">
        <v>927</v>
      </c>
      <c r="F663" s="102">
        <f>('LWA config'!O247-1)*16+'LWA config'!T247-1</f>
        <v>679</v>
      </c>
      <c r="G663" s="102">
        <f>('LWA config'!X247-1)*64+_xlfn.BITXOR('LWA config'!AC247,2)+32*'LWA config'!AA247</f>
        <v>661</v>
      </c>
    </row>
    <row r="664" spans="1:7">
      <c r="A664" s="103" t="str">
        <f>'LWA config'!B219</f>
        <v>LWA-215</v>
      </c>
      <c r="B664" s="111">
        <f>'LWA config'!D219</f>
        <v>37.23955076</v>
      </c>
      <c r="C664" s="111">
        <f>'LWA config'!E219</f>
        <v>-118.28211416000001</v>
      </c>
      <c r="D664" s="109">
        <f>'LWA config'!F219</f>
        <v>1183.07</v>
      </c>
      <c r="E664" s="107" t="s">
        <v>926</v>
      </c>
      <c r="F664" s="102">
        <f>('LWA config'!O219-1)*16+'LWA config'!R219-1</f>
        <v>676</v>
      </c>
      <c r="G664" s="102">
        <f>('LWA config'!X219-1)*64+_xlfn.BITXOR('LWA config'!AB219,2)+32*'LWA config'!AA219</f>
        <v>662</v>
      </c>
    </row>
    <row r="665" spans="1:7">
      <c r="A665" s="103" t="str">
        <f>'LWA config'!B219</f>
        <v>LWA-215</v>
      </c>
      <c r="B665" s="111">
        <f>'LWA config'!D219</f>
        <v>37.23955076</v>
      </c>
      <c r="C665" s="111">
        <f>'LWA config'!E219</f>
        <v>-118.28211416000001</v>
      </c>
      <c r="D665" s="109">
        <f>'LWA config'!F219</f>
        <v>1183.07</v>
      </c>
      <c r="E665" s="107" t="s">
        <v>927</v>
      </c>
      <c r="F665" s="102">
        <f>('LWA config'!O219-1)*16+'LWA config'!T219-1</f>
        <v>677</v>
      </c>
      <c r="G665" s="102">
        <f>('LWA config'!X219-1)*64+_xlfn.BITXOR('LWA config'!AC219,2)+32*'LWA config'!AA219</f>
        <v>663</v>
      </c>
    </row>
    <row r="666" spans="1:7">
      <c r="A666" s="103" t="str">
        <f>'LWA config'!B222</f>
        <v>LWA-218</v>
      </c>
      <c r="B666" s="111">
        <f>'LWA config'!D222</f>
        <v>37.23939859</v>
      </c>
      <c r="C666" s="111">
        <f>'LWA config'!E222</f>
        <v>-118.28210627999999</v>
      </c>
      <c r="D666" s="109">
        <f>'LWA config'!F222</f>
        <v>1182.92</v>
      </c>
      <c r="E666" s="107" t="s">
        <v>926</v>
      </c>
      <c r="F666" s="102">
        <f>('LWA config'!O222-1)*16+'LWA config'!R222-1</f>
        <v>682</v>
      </c>
      <c r="G666" s="102">
        <f>('LWA config'!X222-1)*64+_xlfn.BITXOR('LWA config'!AB222,2)+32*'LWA config'!AA222</f>
        <v>664</v>
      </c>
    </row>
    <row r="667" spans="1:7">
      <c r="A667" s="103" t="str">
        <f>'LWA config'!B222</f>
        <v>LWA-218</v>
      </c>
      <c r="B667" s="111">
        <f>'LWA config'!D222</f>
        <v>37.23939859</v>
      </c>
      <c r="C667" s="111">
        <f>'LWA config'!E222</f>
        <v>-118.28210627999999</v>
      </c>
      <c r="D667" s="109">
        <f>'LWA config'!F222</f>
        <v>1182.92</v>
      </c>
      <c r="E667" s="107" t="s">
        <v>927</v>
      </c>
      <c r="F667" s="102">
        <f>('LWA config'!O222-1)*16+'LWA config'!T222-1</f>
        <v>683</v>
      </c>
      <c r="G667" s="102">
        <f>('LWA config'!X222-1)*64+_xlfn.BITXOR('LWA config'!AC222,2)+32*'LWA config'!AA222</f>
        <v>665</v>
      </c>
    </row>
    <row r="668" spans="1:7">
      <c r="A668" s="103" t="str">
        <f>'LWA config'!B221</f>
        <v>LWA-217</v>
      </c>
      <c r="B668" s="111">
        <f>'LWA config'!D221</f>
        <v>37.239426010000003</v>
      </c>
      <c r="C668" s="111">
        <f>'LWA config'!E221</f>
        <v>-118.28222563999999</v>
      </c>
      <c r="D668" s="109">
        <f>'LWA config'!F221</f>
        <v>1182.81</v>
      </c>
      <c r="E668" s="107" t="s">
        <v>926</v>
      </c>
      <c r="F668" s="102">
        <f>('LWA config'!O221-1)*16+'LWA config'!R221-1</f>
        <v>680</v>
      </c>
      <c r="G668" s="102">
        <f>('LWA config'!X221-1)*64+_xlfn.BITXOR('LWA config'!AB221,2)+32*'LWA config'!AA221</f>
        <v>666</v>
      </c>
    </row>
    <row r="669" spans="1:7">
      <c r="A669" s="103" t="str">
        <f>'LWA config'!B221</f>
        <v>LWA-217</v>
      </c>
      <c r="B669" s="111">
        <f>'LWA config'!D221</f>
        <v>37.239426010000003</v>
      </c>
      <c r="C669" s="111">
        <f>'LWA config'!E221</f>
        <v>-118.28222563999999</v>
      </c>
      <c r="D669" s="109">
        <f>'LWA config'!F221</f>
        <v>1182.81</v>
      </c>
      <c r="E669" s="107" t="s">
        <v>927</v>
      </c>
      <c r="F669" s="102">
        <f>('LWA config'!O221-1)*16+'LWA config'!T221-1</f>
        <v>681</v>
      </c>
      <c r="G669" s="102">
        <f>('LWA config'!X221-1)*64+_xlfn.BITXOR('LWA config'!AC221,2)+32*'LWA config'!AA221</f>
        <v>667</v>
      </c>
    </row>
    <row r="670" spans="1:7">
      <c r="A670" s="103" t="str">
        <f>'LWA config'!B225</f>
        <v>LWA-221</v>
      </c>
      <c r="B670" s="111">
        <f>'LWA config'!D225</f>
        <v>37.239154110000001</v>
      </c>
      <c r="C670" s="111">
        <f>'LWA config'!E225</f>
        <v>-118.28227022999999</v>
      </c>
      <c r="D670" s="109">
        <f>'LWA config'!F225</f>
        <v>1182.7</v>
      </c>
      <c r="E670" s="107" t="s">
        <v>926</v>
      </c>
      <c r="F670" s="102">
        <f>('LWA config'!O225-1)*16+'LWA config'!R225-1</f>
        <v>686</v>
      </c>
      <c r="G670" s="102">
        <f>('LWA config'!X225-1)*64+_xlfn.BITXOR('LWA config'!AB225,2)+32*'LWA config'!AA225</f>
        <v>668</v>
      </c>
    </row>
    <row r="671" spans="1:7">
      <c r="A671" s="103" t="str">
        <f>'LWA config'!B225</f>
        <v>LWA-221</v>
      </c>
      <c r="B671" s="111">
        <f>'LWA config'!D225</f>
        <v>37.239154110000001</v>
      </c>
      <c r="C671" s="111">
        <f>'LWA config'!E225</f>
        <v>-118.28227022999999</v>
      </c>
      <c r="D671" s="109">
        <f>'LWA config'!F225</f>
        <v>1182.7</v>
      </c>
      <c r="E671" s="107" t="s">
        <v>927</v>
      </c>
      <c r="F671" s="102">
        <f>('LWA config'!O225-1)*16+'LWA config'!T225-1</f>
        <v>687</v>
      </c>
      <c r="G671" s="102">
        <f>('LWA config'!X225-1)*64+_xlfn.BITXOR('LWA config'!AC225,2)+32*'LWA config'!AA225</f>
        <v>669</v>
      </c>
    </row>
    <row r="672" spans="1:7">
      <c r="A672" s="103" t="str">
        <f>'LWA config'!B223</f>
        <v>LWA-219</v>
      </c>
      <c r="B672" s="111">
        <f>'LWA config'!D223</f>
        <v>37.239387979999997</v>
      </c>
      <c r="C672" s="111">
        <f>'LWA config'!E223</f>
        <v>-118.2823083</v>
      </c>
      <c r="D672" s="109">
        <f>'LWA config'!F223</f>
        <v>1182.8599999999999</v>
      </c>
      <c r="E672" s="107" t="s">
        <v>926</v>
      </c>
      <c r="F672" s="102">
        <f>('LWA config'!O223-1)*16+'LWA config'!R223-1</f>
        <v>684</v>
      </c>
      <c r="G672" s="102">
        <f>('LWA config'!X223-1)*64+_xlfn.BITXOR('LWA config'!AB223,2)+32*'LWA config'!AA223</f>
        <v>670</v>
      </c>
    </row>
    <row r="673" spans="1:7">
      <c r="A673" s="103" t="str">
        <f>'LWA config'!B223</f>
        <v>LWA-219</v>
      </c>
      <c r="B673" s="111">
        <f>'LWA config'!D223</f>
        <v>37.239387979999997</v>
      </c>
      <c r="C673" s="111">
        <f>'LWA config'!E223</f>
        <v>-118.2823083</v>
      </c>
      <c r="D673" s="109">
        <f>'LWA config'!F223</f>
        <v>1182.8599999999999</v>
      </c>
      <c r="E673" s="107" t="s">
        <v>927</v>
      </c>
      <c r="F673" s="102">
        <f>('LWA config'!O223-1)*16+'LWA config'!T223-1</f>
        <v>685</v>
      </c>
      <c r="G673" s="102">
        <f>('LWA config'!X223-1)*64+_xlfn.BITXOR('LWA config'!AC223,2)+32*'LWA config'!AA223</f>
        <v>671</v>
      </c>
    </row>
    <row r="674" spans="1:7">
      <c r="A674" s="103" t="str">
        <f>'LWA config'!B245</f>
        <v>LWA-241</v>
      </c>
      <c r="B674" s="111">
        <f>'LWA config'!D245</f>
        <v>37.239623309999999</v>
      </c>
      <c r="C674" s="111">
        <f>'LWA config'!E245</f>
        <v>-118.28247819000001</v>
      </c>
      <c r="D674" s="109">
        <f>'LWA config'!F245</f>
        <v>1183.1400000000001</v>
      </c>
      <c r="E674" s="107" t="s">
        <v>926</v>
      </c>
      <c r="F674" s="102">
        <f>('LWA config'!O245-1)*16+'LWA config'!R245-1</f>
        <v>690</v>
      </c>
      <c r="G674" s="102">
        <f>('LWA config'!X245-1)*64+_xlfn.BITXOR('LWA config'!AB245,2)+32*'LWA config'!AA245</f>
        <v>672</v>
      </c>
    </row>
    <row r="675" spans="1:7">
      <c r="A675" s="103" t="str">
        <f>'LWA config'!B245</f>
        <v>LWA-241</v>
      </c>
      <c r="B675" s="111">
        <f>'LWA config'!D245</f>
        <v>37.239623309999999</v>
      </c>
      <c r="C675" s="111">
        <f>'LWA config'!E245</f>
        <v>-118.28247819000001</v>
      </c>
      <c r="D675" s="109">
        <f>'LWA config'!F245</f>
        <v>1183.1400000000001</v>
      </c>
      <c r="E675" s="107" t="s">
        <v>927</v>
      </c>
      <c r="F675" s="102">
        <f>('LWA config'!O245-1)*16+'LWA config'!T245-1</f>
        <v>691</v>
      </c>
      <c r="G675" s="102">
        <f>('LWA config'!X245-1)*64+_xlfn.BITXOR('LWA config'!AC245,2)+32*'LWA config'!AA245</f>
        <v>673</v>
      </c>
    </row>
    <row r="676" spans="1:7">
      <c r="A676" s="103" t="str">
        <f>'LWA config'!B227</f>
        <v>LWA-223</v>
      </c>
      <c r="B676" s="111">
        <f>'LWA config'!D227</f>
        <v>37.239075939999999</v>
      </c>
      <c r="C676" s="111">
        <f>'LWA config'!E227</f>
        <v>-118.28235668000001</v>
      </c>
      <c r="D676" s="109">
        <f>'LWA config'!F227</f>
        <v>1182.8</v>
      </c>
      <c r="E676" s="107" t="s">
        <v>926</v>
      </c>
      <c r="F676" s="102">
        <f>('LWA config'!O227-1)*16+'LWA config'!R227-1</f>
        <v>688</v>
      </c>
      <c r="G676" s="102">
        <f>('LWA config'!X227-1)*64+_xlfn.BITXOR('LWA config'!AB227,2)+32*'LWA config'!AA227</f>
        <v>674</v>
      </c>
    </row>
    <row r="677" spans="1:7">
      <c r="A677" s="103" t="str">
        <f>'LWA config'!B227</f>
        <v>LWA-223</v>
      </c>
      <c r="B677" s="111">
        <f>'LWA config'!D227</f>
        <v>37.239075939999999</v>
      </c>
      <c r="C677" s="111">
        <f>'LWA config'!E227</f>
        <v>-118.28235668000001</v>
      </c>
      <c r="D677" s="109">
        <f>'LWA config'!F227</f>
        <v>1182.8</v>
      </c>
      <c r="E677" s="107" t="s">
        <v>927</v>
      </c>
      <c r="F677" s="102">
        <f>('LWA config'!O227-1)*16+'LWA config'!T227-1</f>
        <v>689</v>
      </c>
      <c r="G677" s="102">
        <f>('LWA config'!X227-1)*64+_xlfn.BITXOR('LWA config'!AC227,2)+32*'LWA config'!AA227</f>
        <v>675</v>
      </c>
    </row>
    <row r="678" spans="1:7">
      <c r="A678" s="103" t="str">
        <f>'LWA config'!B248</f>
        <v>LWA-244</v>
      </c>
      <c r="B678" s="111">
        <f>'LWA config'!D248</f>
        <v>37.239521240000002</v>
      </c>
      <c r="C678" s="111">
        <f>'LWA config'!E248</f>
        <v>-118.28243821</v>
      </c>
      <c r="D678" s="109">
        <f>'LWA config'!F248</f>
        <v>1183.03</v>
      </c>
      <c r="E678" s="107" t="s">
        <v>926</v>
      </c>
      <c r="F678" s="102">
        <f>('LWA config'!O248-1)*16+'LWA config'!R248-1</f>
        <v>694</v>
      </c>
      <c r="G678" s="102">
        <f>('LWA config'!X248-1)*64+_xlfn.BITXOR('LWA config'!AB248,2)+32*'LWA config'!AA248</f>
        <v>676</v>
      </c>
    </row>
    <row r="679" spans="1:7">
      <c r="A679" s="103" t="str">
        <f>'LWA config'!B248</f>
        <v>LWA-244</v>
      </c>
      <c r="B679" s="111">
        <f>'LWA config'!D248</f>
        <v>37.239521240000002</v>
      </c>
      <c r="C679" s="111">
        <f>'LWA config'!E248</f>
        <v>-118.28243821</v>
      </c>
      <c r="D679" s="109">
        <f>'LWA config'!F248</f>
        <v>1183.03</v>
      </c>
      <c r="E679" s="107" t="s">
        <v>927</v>
      </c>
      <c r="F679" s="102">
        <f>('LWA config'!O248-1)*16+'LWA config'!T248-1</f>
        <v>695</v>
      </c>
      <c r="G679" s="102">
        <f>('LWA config'!X248-1)*64+_xlfn.BITXOR('LWA config'!AC248,2)+32*'LWA config'!AA248</f>
        <v>677</v>
      </c>
    </row>
    <row r="680" spans="1:7">
      <c r="A680" s="103" t="str">
        <f>'LWA config'!B246</f>
        <v>LWA-242</v>
      </c>
      <c r="B680" s="111">
        <f>'LWA config'!D246</f>
        <v>37.23960331</v>
      </c>
      <c r="C680" s="111">
        <f>'LWA config'!E246</f>
        <v>-118.28257664</v>
      </c>
      <c r="D680" s="109">
        <f>'LWA config'!F246</f>
        <v>1183.28</v>
      </c>
      <c r="E680" s="107" t="s">
        <v>926</v>
      </c>
      <c r="F680" s="102">
        <f>('LWA config'!O246-1)*16+'LWA config'!R246-1</f>
        <v>692</v>
      </c>
      <c r="G680" s="102">
        <f>('LWA config'!X246-1)*64+_xlfn.BITXOR('LWA config'!AB246,2)+32*'LWA config'!AA246</f>
        <v>678</v>
      </c>
    </row>
    <row r="681" spans="1:7">
      <c r="A681" s="103" t="str">
        <f>'LWA config'!B246</f>
        <v>LWA-242</v>
      </c>
      <c r="B681" s="111">
        <f>'LWA config'!D246</f>
        <v>37.23960331</v>
      </c>
      <c r="C681" s="111">
        <f>'LWA config'!E246</f>
        <v>-118.28257664</v>
      </c>
      <c r="D681" s="109">
        <f>'LWA config'!F246</f>
        <v>1183.28</v>
      </c>
      <c r="E681" s="107" t="s">
        <v>927</v>
      </c>
      <c r="F681" s="102">
        <f>('LWA config'!O246-1)*16+'LWA config'!T246-1</f>
        <v>693</v>
      </c>
      <c r="G681" s="102">
        <f>('LWA config'!X246-1)*64+_xlfn.BITXOR('LWA config'!AC246,2)+32*'LWA config'!AA246</f>
        <v>679</v>
      </c>
    </row>
    <row r="682" spans="1:7">
      <c r="A682" s="103" t="str">
        <f>'LWA config'!B250</f>
        <v>LWA-246</v>
      </c>
      <c r="B682" s="111">
        <f>'LWA config'!D250</f>
        <v>37.23948833</v>
      </c>
      <c r="C682" s="111">
        <f>'LWA config'!E250</f>
        <v>-118.28265759</v>
      </c>
      <c r="D682" s="109">
        <f>'LWA config'!F250</f>
        <v>1183.31</v>
      </c>
      <c r="E682" s="107" t="s">
        <v>926</v>
      </c>
      <c r="F682" s="102">
        <f>('LWA config'!O250-1)*16+'LWA config'!R250-1</f>
        <v>698</v>
      </c>
      <c r="G682" s="102">
        <f>('LWA config'!X250-1)*64+_xlfn.BITXOR('LWA config'!AB250,2)+32*'LWA config'!AA250</f>
        <v>680</v>
      </c>
    </row>
    <row r="683" spans="1:7">
      <c r="A683" s="103" t="str">
        <f>'LWA config'!B250</f>
        <v>LWA-246</v>
      </c>
      <c r="B683" s="111">
        <f>'LWA config'!D250</f>
        <v>37.23948833</v>
      </c>
      <c r="C683" s="111">
        <f>'LWA config'!E250</f>
        <v>-118.28265759</v>
      </c>
      <c r="D683" s="109">
        <f>'LWA config'!F250</f>
        <v>1183.31</v>
      </c>
      <c r="E683" s="107" t="s">
        <v>927</v>
      </c>
      <c r="F683" s="102">
        <f>('LWA config'!O250-1)*16+'LWA config'!T250-1</f>
        <v>699</v>
      </c>
      <c r="G683" s="102">
        <f>('LWA config'!X250-1)*64+_xlfn.BITXOR('LWA config'!AC250,2)+32*'LWA config'!AA250</f>
        <v>681</v>
      </c>
    </row>
    <row r="684" spans="1:7">
      <c r="A684" s="103" t="str">
        <f>'LWA config'!B249</f>
        <v>LWA-245</v>
      </c>
      <c r="B684" s="111">
        <f>'LWA config'!D249</f>
        <v>37.239499639999998</v>
      </c>
      <c r="C684" s="111">
        <f>'LWA config'!E249</f>
        <v>-118.28277593</v>
      </c>
      <c r="D684" s="109">
        <f>'LWA config'!F249</f>
        <v>1183.46</v>
      </c>
      <c r="E684" s="107" t="s">
        <v>926</v>
      </c>
      <c r="F684" s="102">
        <f>('LWA config'!O249-1)*16+'LWA config'!R249-1</f>
        <v>696</v>
      </c>
      <c r="G684" s="102">
        <f>('LWA config'!X249-1)*64+_xlfn.BITXOR('LWA config'!AB249,2)+32*'LWA config'!AA249</f>
        <v>682</v>
      </c>
    </row>
    <row r="685" spans="1:7">
      <c r="A685" s="103" t="str">
        <f>'LWA config'!B249</f>
        <v>LWA-245</v>
      </c>
      <c r="B685" s="111">
        <f>'LWA config'!D249</f>
        <v>37.239499639999998</v>
      </c>
      <c r="C685" s="111">
        <f>'LWA config'!E249</f>
        <v>-118.28277593</v>
      </c>
      <c r="D685" s="109">
        <f>'LWA config'!F249</f>
        <v>1183.46</v>
      </c>
      <c r="E685" s="107" t="s">
        <v>927</v>
      </c>
      <c r="F685" s="102">
        <f>('LWA config'!O249-1)*16+'LWA config'!T249-1</f>
        <v>697</v>
      </c>
      <c r="G685" s="102">
        <f>('LWA config'!X249-1)*64+_xlfn.BITXOR('LWA config'!AC249,2)+32*'LWA config'!AA249</f>
        <v>683</v>
      </c>
    </row>
    <row r="686" spans="1:7">
      <c r="A686" s="103" t="str">
        <f>'LWA config'!B253</f>
        <v>LWA-249</v>
      </c>
      <c r="B686" s="111">
        <f>'LWA config'!D253</f>
        <v>37.239302819999999</v>
      </c>
      <c r="C686" s="111">
        <f>'LWA config'!E253</f>
        <v>-118.28258531</v>
      </c>
      <c r="D686" s="109">
        <f>'LWA config'!F253</f>
        <v>1183.0899999999999</v>
      </c>
      <c r="E686" s="107" t="s">
        <v>926</v>
      </c>
      <c r="F686" s="102">
        <f>('LWA config'!O253-1)*16+'LWA config'!R253-1</f>
        <v>702</v>
      </c>
      <c r="G686" s="102">
        <f>('LWA config'!X253-1)*64+_xlfn.BITXOR('LWA config'!AB253,2)+32*'LWA config'!AA253</f>
        <v>684</v>
      </c>
    </row>
    <row r="687" spans="1:7">
      <c r="A687" s="103" t="str">
        <f>'LWA config'!B253</f>
        <v>LWA-249</v>
      </c>
      <c r="B687" s="111">
        <f>'LWA config'!D253</f>
        <v>37.239302819999999</v>
      </c>
      <c r="C687" s="111">
        <f>'LWA config'!E253</f>
        <v>-118.28258531</v>
      </c>
      <c r="D687" s="109">
        <f>'LWA config'!F253</f>
        <v>1183.0899999999999</v>
      </c>
      <c r="E687" s="107" t="s">
        <v>927</v>
      </c>
      <c r="F687" s="102">
        <f>('LWA config'!O253-1)*16+'LWA config'!T253-1</f>
        <v>703</v>
      </c>
      <c r="G687" s="102">
        <f>('LWA config'!X253-1)*64+_xlfn.BITXOR('LWA config'!AC253,2)+32*'LWA config'!AA253</f>
        <v>685</v>
      </c>
    </row>
    <row r="688" spans="1:7">
      <c r="A688" s="103" t="str">
        <f>'LWA config'!B252</f>
        <v>LWA-248</v>
      </c>
      <c r="B688" s="111">
        <f>'LWA config'!D252</f>
        <v>37.239391189999999</v>
      </c>
      <c r="C688" s="111">
        <f>'LWA config'!E252</f>
        <v>-118.28251398</v>
      </c>
      <c r="D688" s="109">
        <f>'LWA config'!F252</f>
        <v>1182.96</v>
      </c>
      <c r="E688" s="107" t="s">
        <v>926</v>
      </c>
      <c r="F688" s="102">
        <f>('LWA config'!O252-1)*16+'LWA config'!R252-1</f>
        <v>700</v>
      </c>
      <c r="G688" s="102">
        <f>('LWA config'!X252-1)*64+_xlfn.BITXOR('LWA config'!AB252,2)+32*'LWA config'!AA252</f>
        <v>686</v>
      </c>
    </row>
    <row r="689" spans="1:7">
      <c r="A689" s="103" t="str">
        <f>'LWA config'!B252</f>
        <v>LWA-248</v>
      </c>
      <c r="B689" s="111">
        <f>'LWA config'!D252</f>
        <v>37.239391189999999</v>
      </c>
      <c r="C689" s="111">
        <f>'LWA config'!E252</f>
        <v>-118.28251398</v>
      </c>
      <c r="D689" s="109">
        <f>'LWA config'!F252</f>
        <v>1182.96</v>
      </c>
      <c r="E689" s="107" t="s">
        <v>927</v>
      </c>
      <c r="F689" s="102">
        <f>('LWA config'!O252-1)*16+'LWA config'!T252-1</f>
        <v>701</v>
      </c>
      <c r="G689" s="102">
        <f>('LWA config'!X252-1)*64+_xlfn.BITXOR('LWA config'!AC252,2)+32*'LWA config'!AA252</f>
        <v>687</v>
      </c>
    </row>
    <row r="690" spans="1:7">
      <c r="A690" s="103" t="str">
        <f>'LWA config'!B255</f>
        <v>LWA-251</v>
      </c>
      <c r="B690" s="111">
        <f>'LWA config'!D255</f>
        <v>37.239177990000002</v>
      </c>
      <c r="C690" s="111">
        <f>'LWA config'!E255</f>
        <v>-118.28247066</v>
      </c>
      <c r="D690" s="109">
        <f>'LWA config'!F255</f>
        <v>1182.8499999999999</v>
      </c>
      <c r="E690" s="107" t="s">
        <v>926</v>
      </c>
      <c r="F690" s="102">
        <f>('LWA config'!O255-1)*16+'LWA config'!R255-1</f>
        <v>706</v>
      </c>
      <c r="G690" s="102">
        <f>('LWA config'!X255-1)*64+_xlfn.BITXOR('LWA config'!AB255,2)+32*'LWA config'!AA255</f>
        <v>688</v>
      </c>
    </row>
    <row r="691" spans="1:7">
      <c r="A691" s="103" t="str">
        <f>'LWA config'!B255</f>
        <v>LWA-251</v>
      </c>
      <c r="B691" s="111">
        <f>'LWA config'!D255</f>
        <v>37.239177990000002</v>
      </c>
      <c r="C691" s="111">
        <f>'LWA config'!E255</f>
        <v>-118.28247066</v>
      </c>
      <c r="D691" s="109">
        <f>'LWA config'!F255</f>
        <v>1182.8499999999999</v>
      </c>
      <c r="E691" s="107" t="s">
        <v>927</v>
      </c>
      <c r="F691" s="102">
        <f>('LWA config'!O255-1)*16+'LWA config'!T255-1</f>
        <v>707</v>
      </c>
      <c r="G691" s="102">
        <f>('LWA config'!X255-1)*64+_xlfn.BITXOR('LWA config'!AC255,2)+32*'LWA config'!AA255</f>
        <v>689</v>
      </c>
    </row>
    <row r="692" spans="1:7">
      <c r="A692" s="103" t="str">
        <f>'LWA config'!B254</f>
        <v>LWA-250</v>
      </c>
      <c r="B692" s="111">
        <f>'LWA config'!D254</f>
        <v>37.239287109999999</v>
      </c>
      <c r="C692" s="111">
        <f>'LWA config'!E254</f>
        <v>-118.28244350999999</v>
      </c>
      <c r="D692" s="109">
        <f>'LWA config'!F254</f>
        <v>1182.72</v>
      </c>
      <c r="E692" s="107" t="s">
        <v>926</v>
      </c>
      <c r="F692" s="102">
        <f>('LWA config'!O254-1)*16+'LWA config'!R254-1</f>
        <v>704</v>
      </c>
      <c r="G692" s="102">
        <f>('LWA config'!X254-1)*64+_xlfn.BITXOR('LWA config'!AB254,2)+32*'LWA config'!AA254</f>
        <v>690</v>
      </c>
    </row>
    <row r="693" spans="1:7">
      <c r="A693" s="103" t="str">
        <f>'LWA config'!B254</f>
        <v>LWA-250</v>
      </c>
      <c r="B693" s="111">
        <f>'LWA config'!D254</f>
        <v>37.239287109999999</v>
      </c>
      <c r="C693" s="111">
        <f>'LWA config'!E254</f>
        <v>-118.28244350999999</v>
      </c>
      <c r="D693" s="109">
        <f>'LWA config'!F254</f>
        <v>1182.72</v>
      </c>
      <c r="E693" s="107" t="s">
        <v>927</v>
      </c>
      <c r="F693" s="102">
        <f>('LWA config'!O254-1)*16+'LWA config'!T254-1</f>
        <v>705</v>
      </c>
      <c r="G693" s="102">
        <f>('LWA config'!X254-1)*64+_xlfn.BITXOR('LWA config'!AC254,2)+32*'LWA config'!AA254</f>
        <v>691</v>
      </c>
    </row>
    <row r="694" spans="1:7">
      <c r="A694" s="103" t="str">
        <f>'LWA config'!B265</f>
        <v>LWA-261</v>
      </c>
      <c r="B694" s="111">
        <f>'LWA config'!D265</f>
        <v>37.248381430000002</v>
      </c>
      <c r="C694" s="111">
        <f>'LWA config'!E265</f>
        <v>-118.28024268999999</v>
      </c>
      <c r="D694" s="109">
        <f>'LWA config'!F265</f>
        <v>1185.24</v>
      </c>
      <c r="E694" s="107" t="s">
        <v>926</v>
      </c>
      <c r="F694" s="102">
        <f>('LWA config'!O265-1)*16+'LWA config'!R265-1</f>
        <v>208</v>
      </c>
      <c r="G694" s="102">
        <f>('LWA config'!X265-1)*64+_xlfn.BITXOR('LWA config'!AB265,2)+32*'LWA config'!AA265</f>
        <v>692</v>
      </c>
    </row>
    <row r="695" spans="1:7">
      <c r="A695" s="103" t="str">
        <f>'LWA config'!B265</f>
        <v>LWA-261</v>
      </c>
      <c r="B695" s="111">
        <f>'LWA config'!D265</f>
        <v>37.248381430000002</v>
      </c>
      <c r="C695" s="111">
        <f>'LWA config'!E265</f>
        <v>-118.28024268999999</v>
      </c>
      <c r="D695" s="109">
        <f>'LWA config'!F265</f>
        <v>1185.24</v>
      </c>
      <c r="E695" s="107" t="s">
        <v>927</v>
      </c>
      <c r="F695" s="102">
        <f>('LWA config'!O265-1)*16+'LWA config'!T265-1</f>
        <v>209</v>
      </c>
      <c r="G695" s="102">
        <f>('LWA config'!X265-1)*64+_xlfn.BITXOR('LWA config'!AC265,2)+32*'LWA config'!AA265</f>
        <v>693</v>
      </c>
    </row>
    <row r="696" spans="1:7">
      <c r="A696" s="103" t="str">
        <f>'LWA config'!B260</f>
        <v>LWA-256</v>
      </c>
      <c r="B696" s="111">
        <f>'LWA config'!D260</f>
        <v>37.238415600000003</v>
      </c>
      <c r="C696" s="111">
        <f>'LWA config'!E260</f>
        <v>-118.28412095</v>
      </c>
      <c r="D696" s="109">
        <f>'LWA config'!F260</f>
        <v>1182.83</v>
      </c>
      <c r="E696" s="107" t="s">
        <v>926</v>
      </c>
      <c r="F696" s="102">
        <f>('LWA config'!O260-1)*16+'LWA config'!R260-1</f>
        <v>708</v>
      </c>
      <c r="G696" s="102">
        <f>('LWA config'!X260-1)*64+_xlfn.BITXOR('LWA config'!AB260,2)+32*'LWA config'!AA260</f>
        <v>694</v>
      </c>
    </row>
    <row r="697" spans="1:7">
      <c r="A697" s="103" t="str">
        <f>'LWA config'!B260</f>
        <v>LWA-256</v>
      </c>
      <c r="B697" s="111">
        <f>'LWA config'!D260</f>
        <v>37.238415600000003</v>
      </c>
      <c r="C697" s="111">
        <f>'LWA config'!E260</f>
        <v>-118.28412095</v>
      </c>
      <c r="D697" s="109">
        <f>'LWA config'!F260</f>
        <v>1182.83</v>
      </c>
      <c r="E697" s="107" t="s">
        <v>927</v>
      </c>
      <c r="F697" s="102">
        <f>('LWA config'!O260-1)*16+'LWA config'!T260-1</f>
        <v>709</v>
      </c>
      <c r="G697" s="102">
        <f>('LWA config'!X260-1)*64+_xlfn.BITXOR('LWA config'!AC260,2)+32*'LWA config'!AA260</f>
        <v>695</v>
      </c>
    </row>
    <row r="698" spans="1:7">
      <c r="A698" s="103" t="str">
        <f>'LWA config'!B304</f>
        <v>LWA-300</v>
      </c>
      <c r="B698" s="111">
        <f>'LWA config'!D304</f>
        <v>37.237852287199992</v>
      </c>
      <c r="C698" s="111">
        <f>'LWA config'!E304</f>
        <v>-118.27720626920001</v>
      </c>
      <c r="D698" s="109">
        <f>'LWA config'!F304</f>
        <v>1182.22</v>
      </c>
      <c r="E698" s="107" t="s">
        <v>926</v>
      </c>
      <c r="F698" s="102">
        <f>('LWA config'!O304-1)*16+'LWA config'!R304-1</f>
        <v>212</v>
      </c>
      <c r="G698" s="102">
        <f>('LWA config'!X304-1)*64+_xlfn.BITXOR('LWA config'!AB304,2)+32*'LWA config'!AA304</f>
        <v>696</v>
      </c>
    </row>
    <row r="699" spans="1:7">
      <c r="A699" s="103" t="str">
        <f>'LWA config'!B304</f>
        <v>LWA-300</v>
      </c>
      <c r="B699" s="111">
        <f>'LWA config'!D304</f>
        <v>37.237852287199992</v>
      </c>
      <c r="C699" s="111">
        <f>'LWA config'!E304</f>
        <v>-118.27720626920001</v>
      </c>
      <c r="D699" s="109">
        <f>'LWA config'!F304</f>
        <v>1182.22</v>
      </c>
      <c r="E699" s="107" t="s">
        <v>927</v>
      </c>
      <c r="F699" s="102">
        <f>('LWA config'!O304-1)*16+'LWA config'!T304-1</f>
        <v>213</v>
      </c>
      <c r="G699" s="102">
        <f>('LWA config'!X304-1)*64+_xlfn.BITXOR('LWA config'!AC304,2)+32*'LWA config'!AA304</f>
        <v>697</v>
      </c>
    </row>
    <row r="700" spans="1:7">
      <c r="A700" s="103" t="str">
        <f>'LWA config'!B268</f>
        <v>LWA-264</v>
      </c>
      <c r="B700" s="111">
        <f>'LWA config'!D268</f>
        <v>37.247428020000001</v>
      </c>
      <c r="C700" s="111">
        <f>'LWA config'!E268</f>
        <v>-118.2905707</v>
      </c>
      <c r="D700" s="109">
        <f>'LWA config'!F268</f>
        <v>1184.92</v>
      </c>
      <c r="E700" s="107" t="s">
        <v>926</v>
      </c>
      <c r="F700" s="102">
        <f>('LWA config'!O268-1)*16+'LWA config'!R268-1</f>
        <v>210</v>
      </c>
      <c r="G700" s="102">
        <f>('LWA config'!X268-1)*64+_xlfn.BITXOR('LWA config'!AB268,2)+32*'LWA config'!AA268</f>
        <v>698</v>
      </c>
    </row>
    <row r="701" spans="1:7">
      <c r="A701" s="103" t="str">
        <f>'LWA config'!B268</f>
        <v>LWA-264</v>
      </c>
      <c r="B701" s="111">
        <f>'LWA config'!D268</f>
        <v>37.247428020000001</v>
      </c>
      <c r="C701" s="111">
        <f>'LWA config'!E268</f>
        <v>-118.2905707</v>
      </c>
      <c r="D701" s="109">
        <f>'LWA config'!F268</f>
        <v>1184.92</v>
      </c>
      <c r="E701" s="107" t="s">
        <v>927</v>
      </c>
      <c r="F701" s="102">
        <f>('LWA config'!O268-1)*16+'LWA config'!T268-1</f>
        <v>211</v>
      </c>
      <c r="G701" s="102">
        <f>('LWA config'!X268-1)*64+_xlfn.BITXOR('LWA config'!AC268,2)+32*'LWA config'!AA268</f>
        <v>699</v>
      </c>
    </row>
    <row r="702" spans="1:7">
      <c r="A702" s="103" t="str">
        <f>'LWA config'!B319</f>
        <v>LWA-315</v>
      </c>
      <c r="B702" s="111">
        <f>'LWA config'!D319</f>
        <v>37.237484124199995</v>
      </c>
      <c r="C702" s="111">
        <f>'LWA config'!E319</f>
        <v>-118.2925046692</v>
      </c>
      <c r="D702" s="109">
        <f>'LWA config'!F319</f>
        <v>1178.23</v>
      </c>
      <c r="E702" s="107" t="s">
        <v>926</v>
      </c>
      <c r="F702" s="102">
        <f>('LWA config'!O319-1)*16+'LWA config'!R319-1</f>
        <v>216</v>
      </c>
      <c r="G702" s="102">
        <f>('LWA config'!X319-1)*64+_xlfn.BITXOR('LWA config'!AB319,2)+32*'LWA config'!AA319</f>
        <v>700</v>
      </c>
    </row>
    <row r="703" spans="1:7">
      <c r="A703" s="103" t="str">
        <f>'LWA config'!B319</f>
        <v>LWA-315</v>
      </c>
      <c r="B703" s="111">
        <f>'LWA config'!D319</f>
        <v>37.237484124199995</v>
      </c>
      <c r="C703" s="111">
        <f>'LWA config'!E319</f>
        <v>-118.2925046692</v>
      </c>
      <c r="D703" s="109">
        <f>'LWA config'!F319</f>
        <v>1178.23</v>
      </c>
      <c r="E703" s="107" t="s">
        <v>927</v>
      </c>
      <c r="F703" s="102">
        <f>('LWA config'!O319-1)*16+'LWA config'!T319-1</f>
        <v>217</v>
      </c>
      <c r="G703" s="102">
        <f>('LWA config'!X319-1)*64+_xlfn.BITXOR('LWA config'!AC319,2)+32*'LWA config'!AA319</f>
        <v>701</v>
      </c>
    </row>
    <row r="704" spans="1:7">
      <c r="A704" s="103" t="str">
        <f>'LWA config'!B308</f>
        <v>LWA-304</v>
      </c>
      <c r="B704" s="111">
        <f>'LWA config'!D308</f>
        <v>37.239139191199996</v>
      </c>
      <c r="C704" s="111">
        <f>'LWA config'!E308</f>
        <v>-118.2832514692</v>
      </c>
      <c r="D704" s="109">
        <f>'LWA config'!F308</f>
        <v>1183.23</v>
      </c>
      <c r="E704" s="107" t="s">
        <v>926</v>
      </c>
      <c r="F704" s="102">
        <f>('LWA config'!O308-1)*16+'LWA config'!R308-1</f>
        <v>214</v>
      </c>
      <c r="G704" s="102">
        <f>('LWA config'!X308-1)*64+_xlfn.BITXOR('LWA config'!AB308,2)+32*'LWA config'!AA308</f>
        <v>702</v>
      </c>
    </row>
    <row r="705" spans="1:7">
      <c r="A705" s="103" t="str">
        <f>'LWA config'!B308</f>
        <v>LWA-304</v>
      </c>
      <c r="B705" s="111">
        <f>'LWA config'!D308</f>
        <v>37.239139191199996</v>
      </c>
      <c r="C705" s="111">
        <f>'LWA config'!E308</f>
        <v>-118.2832514692</v>
      </c>
      <c r="D705" s="109">
        <f>'LWA config'!F308</f>
        <v>1183.23</v>
      </c>
      <c r="E705" s="107" t="s">
        <v>927</v>
      </c>
      <c r="F705" s="102">
        <f>('LWA config'!O308-1)*16+'LWA config'!T308-1</f>
        <v>215</v>
      </c>
      <c r="G705" s="102">
        <f>('LWA config'!X308-1)*64+_xlfn.BITXOR('LWA config'!AC308,2)+32*'LWA config'!AA308</f>
        <v>703</v>
      </c>
    </row>
    <row r="706" spans="1:7">
      <c r="A706" s="103"/>
      <c r="B706" s="111"/>
      <c r="C706" s="111"/>
      <c r="D706" s="109"/>
      <c r="E706" s="107"/>
      <c r="F706" s="102"/>
      <c r="G706" s="102"/>
    </row>
  </sheetData>
  <sortState xmlns:xlrd2="http://schemas.microsoft.com/office/spreadsheetml/2017/richdata2" ref="A2:G705">
    <sortCondition ref="G2:G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7517-EDB6-4E1E-A4CF-AC36621FA27F}">
  <sheetPr>
    <tabColor theme="4"/>
  </sheetPr>
  <dimension ref="B1:H15"/>
  <sheetViews>
    <sheetView showGridLines="0" workbookViewId="0">
      <selection activeCell="K20" sqref="K20"/>
    </sheetView>
  </sheetViews>
  <sheetFormatPr defaultColWidth="9" defaultRowHeight="15"/>
  <cols>
    <col min="1" max="1" width="9" style="14"/>
    <col min="2" max="2" width="13.7109375" style="14" customWidth="1"/>
    <col min="3" max="3" width="12.85546875" style="14" customWidth="1"/>
    <col min="4" max="4" width="12.7109375" style="14" customWidth="1"/>
    <col min="5" max="5" width="20.42578125" style="14" customWidth="1"/>
    <col min="6" max="6" width="19.140625" style="14" customWidth="1"/>
    <col min="7" max="7" width="9" style="14"/>
    <col min="8" max="8" width="9" style="14" customWidth="1"/>
    <col min="9" max="16384" width="9" style="14"/>
  </cols>
  <sheetData>
    <row r="1" spans="2:8" ht="15.75" thickBot="1"/>
    <row r="2" spans="2:8" ht="30.75" thickBot="1">
      <c r="B2" s="11" t="s">
        <v>55</v>
      </c>
      <c r="C2" s="10" t="s">
        <v>57</v>
      </c>
      <c r="D2" s="12" t="s">
        <v>56</v>
      </c>
      <c r="E2" s="12" t="s">
        <v>58</v>
      </c>
      <c r="F2" s="13" t="s">
        <v>59</v>
      </c>
    </row>
    <row r="3" spans="2:8">
      <c r="B3" s="15">
        <v>1</v>
      </c>
      <c r="C3" s="40">
        <v>9</v>
      </c>
      <c r="D3" s="36">
        <f t="shared" ref="D3:D15" si="0">IF(ISBLANK(C3), "", INT(($C3 - 1)/6) + 1)</f>
        <v>2</v>
      </c>
      <c r="E3" s="36" t="s">
        <v>928</v>
      </c>
      <c r="F3" s="38" t="str">
        <f t="shared" ref="F3:F15" si="1">IF(ISBLANK(C3), "", CONCATENATE(IF(C3 &lt; 10, "snap0", "snap"),C3,".sas.pvt"))</f>
        <v>snap09.sas.pvt</v>
      </c>
      <c r="H3" s="1"/>
    </row>
    <row r="4" spans="2:8">
      <c r="B4" s="16">
        <v>2</v>
      </c>
      <c r="C4" s="40">
        <v>10</v>
      </c>
      <c r="D4" s="37">
        <f t="shared" si="0"/>
        <v>2</v>
      </c>
      <c r="E4" s="37" t="s">
        <v>929</v>
      </c>
      <c r="F4" s="38" t="str">
        <f t="shared" si="1"/>
        <v>snap10.sas.pvt</v>
      </c>
      <c r="H4" s="1"/>
    </row>
    <row r="5" spans="2:8">
      <c r="B5" s="16">
        <v>3</v>
      </c>
      <c r="C5" s="40">
        <v>8</v>
      </c>
      <c r="D5" s="37">
        <f t="shared" si="0"/>
        <v>2</v>
      </c>
      <c r="E5" s="37" t="s">
        <v>930</v>
      </c>
      <c r="F5" s="38" t="str">
        <f t="shared" si="1"/>
        <v>snap08.sas.pvt</v>
      </c>
      <c r="H5" s="1"/>
    </row>
    <row r="6" spans="2:8">
      <c r="B6" s="16">
        <v>4</v>
      </c>
      <c r="C6" s="40">
        <v>11</v>
      </c>
      <c r="D6" s="37">
        <f t="shared" si="0"/>
        <v>2</v>
      </c>
      <c r="E6" s="37" t="s">
        <v>931</v>
      </c>
      <c r="F6" s="38" t="str">
        <f>IF(ISBLANK(C6), "", CONCATENATE(IF(C6 &lt; 10, "snap0", "snap"),C6,".sas.pvt"))</f>
        <v>snap11.sas.pvt</v>
      </c>
      <c r="H6" s="1"/>
    </row>
    <row r="7" spans="2:8">
      <c r="B7" s="16">
        <v>5</v>
      </c>
      <c r="C7" s="40">
        <v>5</v>
      </c>
      <c r="D7" s="37">
        <f t="shared" si="0"/>
        <v>1</v>
      </c>
      <c r="E7" s="37" t="s">
        <v>932</v>
      </c>
      <c r="F7" s="38" t="str">
        <f t="shared" si="1"/>
        <v>snap05.sas.pvt</v>
      </c>
      <c r="H7" s="1"/>
    </row>
    <row r="8" spans="2:8">
      <c r="B8" s="16">
        <v>6</v>
      </c>
      <c r="C8" s="40">
        <v>6</v>
      </c>
      <c r="D8" s="37">
        <f t="shared" si="0"/>
        <v>1</v>
      </c>
      <c r="E8" s="37" t="s">
        <v>933</v>
      </c>
      <c r="F8" s="38" t="str">
        <f t="shared" si="1"/>
        <v>snap06.sas.pvt</v>
      </c>
      <c r="H8" s="1"/>
    </row>
    <row r="9" spans="2:8">
      <c r="B9" s="16">
        <v>7</v>
      </c>
      <c r="C9" s="40">
        <v>4</v>
      </c>
      <c r="D9" s="37">
        <f t="shared" si="0"/>
        <v>1</v>
      </c>
      <c r="E9" s="37" t="s">
        <v>934</v>
      </c>
      <c r="F9" s="38" t="str">
        <f t="shared" si="1"/>
        <v>snap04.sas.pvt</v>
      </c>
      <c r="H9" s="1"/>
    </row>
    <row r="10" spans="2:8">
      <c r="B10" s="16">
        <v>8</v>
      </c>
      <c r="C10" s="40">
        <v>7</v>
      </c>
      <c r="D10" s="37">
        <f t="shared" si="0"/>
        <v>2</v>
      </c>
      <c r="E10" s="37" t="s">
        <v>935</v>
      </c>
      <c r="F10" s="38" t="str">
        <f t="shared" si="1"/>
        <v>snap07.sas.pvt</v>
      </c>
      <c r="H10" s="1"/>
    </row>
    <row r="11" spans="2:8">
      <c r="B11" s="16">
        <v>9</v>
      </c>
      <c r="C11" s="40"/>
      <c r="D11" s="37" t="str">
        <f t="shared" si="0"/>
        <v/>
      </c>
      <c r="E11" s="37"/>
      <c r="F11" s="38" t="str">
        <f t="shared" si="1"/>
        <v/>
      </c>
      <c r="H11" s="1"/>
    </row>
    <row r="12" spans="2:8">
      <c r="B12" s="16">
        <v>10</v>
      </c>
      <c r="C12" s="40">
        <v>3</v>
      </c>
      <c r="D12" s="37">
        <f t="shared" si="0"/>
        <v>1</v>
      </c>
      <c r="E12" s="37" t="s">
        <v>936</v>
      </c>
      <c r="F12" s="38" t="str">
        <f t="shared" si="1"/>
        <v>snap03.sas.pvt</v>
      </c>
      <c r="H12" s="1"/>
    </row>
    <row r="13" spans="2:8">
      <c r="B13" s="16">
        <v>11</v>
      </c>
      <c r="C13" s="40"/>
      <c r="D13" s="37" t="str">
        <f t="shared" si="0"/>
        <v/>
      </c>
      <c r="E13" s="37"/>
      <c r="F13" s="38" t="str">
        <f t="shared" si="1"/>
        <v/>
      </c>
      <c r="H13" s="1"/>
    </row>
    <row r="14" spans="2:8">
      <c r="B14" s="16">
        <v>12</v>
      </c>
      <c r="C14" s="40">
        <v>2</v>
      </c>
      <c r="D14" s="37">
        <f t="shared" si="0"/>
        <v>1</v>
      </c>
      <c r="E14" s="37" t="s">
        <v>937</v>
      </c>
      <c r="F14" s="38" t="str">
        <f t="shared" si="1"/>
        <v>snap02.sas.pvt</v>
      </c>
      <c r="H14" s="1"/>
    </row>
    <row r="15" spans="2:8" ht="15.75" thickBot="1">
      <c r="B15" s="17">
        <v>13</v>
      </c>
      <c r="C15" s="41">
        <v>1</v>
      </c>
      <c r="D15" s="39">
        <f t="shared" si="0"/>
        <v>1</v>
      </c>
      <c r="E15" s="39" t="s">
        <v>938</v>
      </c>
      <c r="F15" s="66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6E97-1252-4009-937D-ABAB6C8153D1}">
  <sheetPr>
    <tabColor theme="7"/>
  </sheetPr>
  <dimension ref="B1:C47"/>
  <sheetViews>
    <sheetView showGridLines="0" workbookViewId="0">
      <pane ySplit="2" topLeftCell="A8" activePane="bottomLeft" state="frozenSplit"/>
      <selection pane="bottomLeft" activeCell="D25" sqref="D25"/>
    </sheetView>
  </sheetViews>
  <sheetFormatPr defaultColWidth="9" defaultRowHeight="15"/>
  <cols>
    <col min="1" max="1" width="9" style="14"/>
    <col min="2" max="2" width="13.140625" style="14" customWidth="1"/>
    <col min="3" max="16384" width="9" style="14"/>
  </cols>
  <sheetData>
    <row r="1" spans="2:3" ht="15.75" thickBot="1"/>
    <row r="2" spans="2:3" ht="60.75" thickBot="1">
      <c r="B2" s="27" t="s">
        <v>50</v>
      </c>
      <c r="C2" s="26" t="s">
        <v>51</v>
      </c>
    </row>
    <row r="3" spans="2:3">
      <c r="B3" s="28">
        <v>1</v>
      </c>
      <c r="C3" s="42" t="s">
        <v>939</v>
      </c>
    </row>
    <row r="4" spans="2:3">
      <c r="B4" s="29">
        <v>2</v>
      </c>
      <c r="C4" s="42" t="s">
        <v>939</v>
      </c>
    </row>
    <row r="5" spans="2:3">
      <c r="B5" s="29">
        <v>3</v>
      </c>
      <c r="C5" s="42" t="s">
        <v>939</v>
      </c>
    </row>
    <row r="6" spans="2:3">
      <c r="B6" s="29">
        <v>4</v>
      </c>
      <c r="C6" s="42" t="s">
        <v>939</v>
      </c>
    </row>
    <row r="7" spans="2:3">
      <c r="B7" s="29">
        <v>5</v>
      </c>
      <c r="C7" s="42" t="s">
        <v>939</v>
      </c>
    </row>
    <row r="8" spans="2:3">
      <c r="B8" s="29">
        <v>6</v>
      </c>
      <c r="C8" s="42" t="s">
        <v>939</v>
      </c>
    </row>
    <row r="9" spans="2:3">
      <c r="B9" s="29">
        <v>7</v>
      </c>
      <c r="C9" s="42" t="s">
        <v>939</v>
      </c>
    </row>
    <row r="10" spans="2:3">
      <c r="B10" s="29">
        <v>8</v>
      </c>
      <c r="C10" s="42" t="s">
        <v>939</v>
      </c>
    </row>
    <row r="11" spans="2:3">
      <c r="B11" s="29">
        <v>9</v>
      </c>
      <c r="C11" s="42">
        <v>4108</v>
      </c>
    </row>
    <row r="12" spans="2:3">
      <c r="B12" s="29">
        <v>10</v>
      </c>
      <c r="C12" s="42">
        <v>4103</v>
      </c>
    </row>
    <row r="13" spans="2:3">
      <c r="B13" s="29">
        <v>11</v>
      </c>
      <c r="C13" s="42">
        <v>4109</v>
      </c>
    </row>
    <row r="14" spans="2:3">
      <c r="B14" s="29">
        <v>12</v>
      </c>
      <c r="C14" s="42">
        <v>4110</v>
      </c>
    </row>
    <row r="15" spans="2:3">
      <c r="B15" s="29">
        <v>13</v>
      </c>
      <c r="C15" s="42">
        <v>4105</v>
      </c>
    </row>
    <row r="16" spans="2:3">
      <c r="B16" s="29">
        <v>14</v>
      </c>
      <c r="C16" s="42">
        <v>4107</v>
      </c>
    </row>
    <row r="17" spans="2:3">
      <c r="B17" s="29">
        <v>15</v>
      </c>
      <c r="C17" s="42">
        <v>40</v>
      </c>
    </row>
    <row r="18" spans="2:3">
      <c r="B18" s="29">
        <v>16</v>
      </c>
      <c r="C18" s="42">
        <v>39</v>
      </c>
    </row>
    <row r="19" spans="2:3">
      <c r="B19" s="29">
        <v>17</v>
      </c>
      <c r="C19" s="42">
        <v>38</v>
      </c>
    </row>
    <row r="20" spans="2:3">
      <c r="B20" s="29">
        <v>18</v>
      </c>
      <c r="C20" s="42">
        <v>37</v>
      </c>
    </row>
    <row r="21" spans="2:3">
      <c r="B21" s="29">
        <v>19</v>
      </c>
      <c r="C21" s="42">
        <v>35</v>
      </c>
    </row>
    <row r="22" spans="2:3">
      <c r="B22" s="29">
        <v>20</v>
      </c>
      <c r="C22" s="42">
        <v>33</v>
      </c>
    </row>
    <row r="23" spans="2:3">
      <c r="B23" s="29">
        <v>21</v>
      </c>
      <c r="C23" s="42">
        <v>34</v>
      </c>
    </row>
    <row r="24" spans="2:3">
      <c r="B24" s="29">
        <v>22</v>
      </c>
      <c r="C24" s="42">
        <v>30</v>
      </c>
    </row>
    <row r="25" spans="2:3">
      <c r="B25" s="29">
        <v>23</v>
      </c>
      <c r="C25" s="42">
        <v>22</v>
      </c>
    </row>
    <row r="26" spans="2:3">
      <c r="B26" s="29">
        <v>24</v>
      </c>
      <c r="C26" s="43">
        <v>43</v>
      </c>
    </row>
    <row r="27" spans="2:3">
      <c r="B27" s="29">
        <v>25</v>
      </c>
      <c r="C27" s="43">
        <v>31</v>
      </c>
    </row>
    <row r="28" spans="2:3">
      <c r="B28" s="29">
        <v>26</v>
      </c>
      <c r="C28" s="43">
        <v>17</v>
      </c>
    </row>
    <row r="29" spans="2:3">
      <c r="B29" s="29">
        <v>27</v>
      </c>
      <c r="C29" s="43">
        <v>21</v>
      </c>
    </row>
    <row r="30" spans="2:3">
      <c r="B30" s="29">
        <v>28</v>
      </c>
      <c r="C30" s="43">
        <v>18</v>
      </c>
    </row>
    <row r="31" spans="2:3">
      <c r="B31" s="29">
        <v>29</v>
      </c>
      <c r="C31" s="43">
        <v>36</v>
      </c>
    </row>
    <row r="32" spans="2:3">
      <c r="B32" s="29">
        <v>30</v>
      </c>
      <c r="C32" s="43">
        <v>22</v>
      </c>
    </row>
    <row r="33" spans="2:3">
      <c r="B33" s="29">
        <v>31</v>
      </c>
      <c r="C33" s="43">
        <v>19</v>
      </c>
    </row>
    <row r="34" spans="2:3">
      <c r="B34" s="29">
        <v>32</v>
      </c>
      <c r="C34" s="43">
        <v>20</v>
      </c>
    </row>
    <row r="35" spans="2:3">
      <c r="B35" s="29">
        <v>33</v>
      </c>
      <c r="C35" s="43">
        <v>25</v>
      </c>
    </row>
    <row r="36" spans="2:3">
      <c r="B36" s="29">
        <v>34</v>
      </c>
      <c r="C36" s="43">
        <v>28</v>
      </c>
    </row>
    <row r="37" spans="2:3">
      <c r="B37" s="29">
        <v>35</v>
      </c>
      <c r="C37" s="43">
        <v>29</v>
      </c>
    </row>
    <row r="38" spans="2:3">
      <c r="B38" s="29">
        <v>36</v>
      </c>
      <c r="C38" s="43">
        <v>41</v>
      </c>
    </row>
    <row r="39" spans="2:3">
      <c r="B39" s="29">
        <v>37</v>
      </c>
      <c r="C39" s="43">
        <v>42</v>
      </c>
    </row>
    <row r="40" spans="2:3">
      <c r="B40" s="29">
        <v>38</v>
      </c>
      <c r="C40" s="43">
        <v>43</v>
      </c>
    </row>
    <row r="41" spans="2:3">
      <c r="B41" s="29">
        <v>39</v>
      </c>
      <c r="C41" s="43">
        <v>44</v>
      </c>
    </row>
    <row r="42" spans="2:3">
      <c r="B42" s="29">
        <v>40</v>
      </c>
      <c r="C42" s="43">
        <v>45</v>
      </c>
    </row>
    <row r="43" spans="2:3">
      <c r="B43" s="29">
        <v>41</v>
      </c>
      <c r="C43" s="43">
        <v>46</v>
      </c>
    </row>
    <row r="44" spans="2:3">
      <c r="B44" s="29">
        <v>42</v>
      </c>
      <c r="C44" s="43">
        <v>47</v>
      </c>
    </row>
    <row r="45" spans="2:3">
      <c r="B45" s="29">
        <v>43</v>
      </c>
      <c r="C45" s="43">
        <v>48</v>
      </c>
    </row>
    <row r="46" spans="2:3">
      <c r="B46" s="29">
        <v>44</v>
      </c>
      <c r="C46" s="43">
        <v>26</v>
      </c>
    </row>
    <row r="47" spans="2:3" ht="15.75" thickBot="1">
      <c r="B47" s="30">
        <v>45</v>
      </c>
      <c r="C47" s="44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2712-3EAA-408B-8900-FF0DECC9CF83}">
  <sheetPr>
    <tabColor theme="9" tint="-0.249977111117893"/>
  </sheetPr>
  <dimension ref="B2:D87"/>
  <sheetViews>
    <sheetView showGridLines="0" workbookViewId="0">
      <selection activeCell="A6" sqref="A6:XFD6"/>
    </sheetView>
  </sheetViews>
  <sheetFormatPr defaultColWidth="9" defaultRowHeight="15"/>
  <cols>
    <col min="1" max="1" width="9" style="32"/>
    <col min="2" max="2" width="7" style="33" customWidth="1"/>
    <col min="3" max="3" width="2.140625" style="32" customWidth="1"/>
    <col min="4" max="4" width="72.5703125" style="32" customWidth="1"/>
    <col min="5" max="16384" width="9" style="32"/>
  </cols>
  <sheetData>
    <row r="2" spans="2:4">
      <c r="B2" s="31" t="s">
        <v>940</v>
      </c>
      <c r="C2" s="31"/>
    </row>
    <row r="4" spans="2:4" s="35" customFormat="1" ht="46.5" customHeight="1">
      <c r="B4" s="34">
        <v>1</v>
      </c>
      <c r="D4" s="35" t="s">
        <v>941</v>
      </c>
    </row>
    <row r="5" spans="2:4" s="35" customFormat="1" ht="35.25" customHeight="1">
      <c r="B5" s="34">
        <v>2</v>
      </c>
      <c r="D5" s="35" t="s">
        <v>942</v>
      </c>
    </row>
    <row r="6" spans="2:4" s="35" customFormat="1" ht="35.25" customHeight="1">
      <c r="B6" s="34">
        <v>3</v>
      </c>
      <c r="D6" s="35" t="s">
        <v>943</v>
      </c>
    </row>
    <row r="7" spans="2:4" s="35" customFormat="1" ht="30">
      <c r="B7" s="34">
        <v>4</v>
      </c>
      <c r="D7" s="35" t="s">
        <v>944</v>
      </c>
    </row>
    <row r="8" spans="2:4" s="35" customFormat="1" ht="53.25" customHeight="1">
      <c r="B8" s="34">
        <v>5</v>
      </c>
      <c r="D8" s="35" t="s">
        <v>945</v>
      </c>
    </row>
    <row r="9" spans="2:4" s="35" customFormat="1" ht="66" customHeight="1">
      <c r="B9" s="34">
        <v>6</v>
      </c>
      <c r="D9" s="35" t="s">
        <v>946</v>
      </c>
    </row>
    <row r="10" spans="2:4" s="35" customFormat="1" ht="30">
      <c r="B10" s="34">
        <v>7</v>
      </c>
      <c r="D10" s="35" t="s">
        <v>947</v>
      </c>
    </row>
    <row r="11" spans="2:4" s="35" customFormat="1">
      <c r="B11" s="34"/>
    </row>
    <row r="12" spans="2:4" s="35" customFormat="1">
      <c r="B12" s="34"/>
    </row>
    <row r="13" spans="2:4" s="35" customFormat="1">
      <c r="B13" s="34"/>
    </row>
    <row r="14" spans="2:4" s="35" customFormat="1">
      <c r="B14" s="34"/>
    </row>
    <row r="15" spans="2:4" s="35" customFormat="1">
      <c r="B15" s="34"/>
    </row>
    <row r="16" spans="2:4" s="35" customFormat="1">
      <c r="B16" s="34"/>
    </row>
    <row r="17" spans="2:2" s="35" customFormat="1">
      <c r="B17" s="34"/>
    </row>
    <row r="18" spans="2:2" s="35" customFormat="1">
      <c r="B18" s="34"/>
    </row>
    <row r="19" spans="2:2" s="35" customFormat="1">
      <c r="B19" s="34"/>
    </row>
    <row r="20" spans="2:2" s="35" customFormat="1">
      <c r="B20" s="34"/>
    </row>
    <row r="21" spans="2:2" s="35" customFormat="1">
      <c r="B21" s="34"/>
    </row>
    <row r="22" spans="2:2" s="35" customFormat="1">
      <c r="B22" s="34"/>
    </row>
    <row r="23" spans="2:2" s="35" customFormat="1">
      <c r="B23" s="34"/>
    </row>
    <row r="24" spans="2:2" s="35" customFormat="1">
      <c r="B24" s="34"/>
    </row>
    <row r="25" spans="2:2" s="35" customFormat="1">
      <c r="B25" s="34"/>
    </row>
    <row r="26" spans="2:2" s="35" customFormat="1">
      <c r="B26" s="34"/>
    </row>
    <row r="27" spans="2:2" s="35" customFormat="1">
      <c r="B27" s="34"/>
    </row>
    <row r="28" spans="2:2" s="35" customFormat="1">
      <c r="B28" s="34"/>
    </row>
    <row r="29" spans="2:2" s="35" customFormat="1">
      <c r="B29" s="34"/>
    </row>
    <row r="30" spans="2:2" s="35" customFormat="1">
      <c r="B30" s="34"/>
    </row>
    <row r="31" spans="2:2" s="35" customFormat="1">
      <c r="B31" s="34"/>
    </row>
    <row r="32" spans="2:2" s="35" customFormat="1">
      <c r="B32" s="34"/>
    </row>
    <row r="33" spans="2:2" s="35" customFormat="1">
      <c r="B33" s="34"/>
    </row>
    <row r="34" spans="2:2" s="35" customFormat="1">
      <c r="B34" s="34"/>
    </row>
    <row r="35" spans="2:2" s="35" customFormat="1">
      <c r="B35" s="34"/>
    </row>
    <row r="36" spans="2:2" s="35" customFormat="1">
      <c r="B36" s="34"/>
    </row>
    <row r="37" spans="2:2" s="35" customFormat="1">
      <c r="B37" s="34"/>
    </row>
    <row r="38" spans="2:2" s="35" customFormat="1">
      <c r="B38" s="34"/>
    </row>
    <row r="39" spans="2:2" s="35" customFormat="1">
      <c r="B39" s="34"/>
    </row>
    <row r="40" spans="2:2" s="35" customFormat="1">
      <c r="B40" s="34"/>
    </row>
    <row r="41" spans="2:2" s="35" customFormat="1">
      <c r="B41" s="34"/>
    </row>
    <row r="42" spans="2:2" s="35" customFormat="1">
      <c r="B42" s="34"/>
    </row>
    <row r="43" spans="2:2" s="35" customFormat="1">
      <c r="B43" s="34"/>
    </row>
    <row r="44" spans="2:2" s="35" customFormat="1">
      <c r="B44" s="34"/>
    </row>
    <row r="45" spans="2:2" s="35" customFormat="1">
      <c r="B45" s="34"/>
    </row>
    <row r="46" spans="2:2" s="35" customFormat="1">
      <c r="B46" s="34"/>
    </row>
    <row r="47" spans="2:2" s="35" customFormat="1">
      <c r="B47" s="34"/>
    </row>
    <row r="48" spans="2:2" s="35" customFormat="1">
      <c r="B48" s="34"/>
    </row>
    <row r="49" spans="2:2" s="35" customFormat="1">
      <c r="B49" s="34"/>
    </row>
    <row r="50" spans="2:2" s="35" customFormat="1">
      <c r="B50" s="34"/>
    </row>
    <row r="51" spans="2:2" s="35" customFormat="1">
      <c r="B51" s="34"/>
    </row>
    <row r="52" spans="2:2" s="35" customFormat="1">
      <c r="B52" s="34"/>
    </row>
    <row r="53" spans="2:2" s="35" customFormat="1">
      <c r="B53" s="34"/>
    </row>
    <row r="54" spans="2:2" s="35" customFormat="1">
      <c r="B54" s="34"/>
    </row>
    <row r="55" spans="2:2" s="35" customFormat="1">
      <c r="B55" s="34"/>
    </row>
    <row r="56" spans="2:2" s="35" customFormat="1">
      <c r="B56" s="34"/>
    </row>
    <row r="57" spans="2:2" s="35" customFormat="1">
      <c r="B57" s="34"/>
    </row>
    <row r="58" spans="2:2" s="35" customFormat="1">
      <c r="B58" s="34"/>
    </row>
    <row r="59" spans="2:2" s="35" customFormat="1">
      <c r="B59" s="34"/>
    </row>
    <row r="60" spans="2:2" s="35" customFormat="1">
      <c r="B60" s="34"/>
    </row>
    <row r="61" spans="2:2" s="35" customFormat="1">
      <c r="B61" s="34"/>
    </row>
    <row r="62" spans="2:2" s="35" customFormat="1">
      <c r="B62" s="34"/>
    </row>
    <row r="63" spans="2:2" s="35" customFormat="1">
      <c r="B63" s="34"/>
    </row>
    <row r="64" spans="2:2" s="35" customFormat="1">
      <c r="B64" s="34"/>
    </row>
    <row r="65" spans="2:2" s="35" customFormat="1">
      <c r="B65" s="34"/>
    </row>
    <row r="66" spans="2:2" s="35" customFormat="1">
      <c r="B66" s="34"/>
    </row>
    <row r="67" spans="2:2" s="35" customFormat="1">
      <c r="B67" s="34"/>
    </row>
    <row r="68" spans="2:2" s="35" customFormat="1">
      <c r="B68" s="34"/>
    </row>
    <row r="69" spans="2:2" s="35" customFormat="1">
      <c r="B69" s="34"/>
    </row>
    <row r="70" spans="2:2" s="35" customFormat="1">
      <c r="B70" s="34"/>
    </row>
    <row r="71" spans="2:2" s="35" customFormat="1">
      <c r="B71" s="34"/>
    </row>
    <row r="72" spans="2:2" s="35" customFormat="1">
      <c r="B72" s="34"/>
    </row>
    <row r="73" spans="2:2" s="35" customFormat="1">
      <c r="B73" s="34"/>
    </row>
    <row r="74" spans="2:2" s="35" customFormat="1">
      <c r="B74" s="34"/>
    </row>
    <row r="75" spans="2:2" s="35" customFormat="1">
      <c r="B75" s="34"/>
    </row>
    <row r="76" spans="2:2" s="35" customFormat="1">
      <c r="B76" s="34"/>
    </row>
    <row r="77" spans="2:2" s="35" customFormat="1">
      <c r="B77" s="34"/>
    </row>
    <row r="78" spans="2:2" s="35" customFormat="1">
      <c r="B78" s="34"/>
    </row>
    <row r="79" spans="2:2" s="35" customFormat="1">
      <c r="B79" s="34"/>
    </row>
    <row r="80" spans="2:2" s="35" customFormat="1">
      <c r="B80" s="34"/>
    </row>
    <row r="81" spans="2:2" s="35" customFormat="1">
      <c r="B81" s="34"/>
    </row>
    <row r="82" spans="2:2" s="35" customFormat="1">
      <c r="B82" s="34"/>
    </row>
    <row r="83" spans="2:2" s="35" customFormat="1">
      <c r="B83" s="34"/>
    </row>
    <row r="84" spans="2:2" s="35" customFormat="1">
      <c r="B84" s="34"/>
    </row>
    <row r="85" spans="2:2" s="35" customFormat="1">
      <c r="B85" s="34"/>
    </row>
    <row r="86" spans="2:2" s="35" customFormat="1">
      <c r="B86" s="34"/>
    </row>
    <row r="87" spans="2:2" s="35" customFormat="1">
      <c r="B87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2" ma:contentTypeDescription="Create a new document." ma:contentTypeScope="" ma:versionID="82d71d26a4271130925b0a2d2416d0bc">
  <xsd:schema xmlns:xsd="http://www.w3.org/2001/XMLSchema" xmlns:xs="http://www.w3.org/2001/XMLSchema" xmlns:p="http://schemas.microsoft.com/office/2006/metadata/properties" xmlns:ns2="a2c70659-2d8e-48dd-af6d-da2141f5031a" xmlns:ns3="56c45531-4dc0-4ecf-b1f6-b3e259fe0aa2" targetNamespace="http://schemas.microsoft.com/office/2006/metadata/properties" ma:root="true" ma:fieldsID="205b1983aef0fd3c576df0a1e9caf07d" ns2:_="" ns3:_="">
    <xsd:import namespace="a2c70659-2d8e-48dd-af6d-da2141f5031a"/>
    <xsd:import namespace="56c45531-4dc0-4ecf-b1f6-b3e259fe0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935988-6FEA-4668-8153-6BCAA385B436}"/>
</file>

<file path=customXml/itemProps2.xml><?xml version="1.0" encoding="utf-8"?>
<ds:datastoreItem xmlns:ds="http://schemas.openxmlformats.org/officeDocument/2006/customXml" ds:itemID="{35CE235A-F236-41CD-9DD0-C9D16F2FDD50}"/>
</file>

<file path=customXml/itemProps3.xml><?xml version="1.0" encoding="utf-8"?>
<ds:datastoreItem xmlns:ds="http://schemas.openxmlformats.org/officeDocument/2006/customXml" ds:itemID="{C3F821CB-369E-4104-A49A-9E03773B15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>Posner, Corey</cp:lastModifiedBy>
  <cp:revision/>
  <dcterms:created xsi:type="dcterms:W3CDTF">2021-01-27T22:51:24Z</dcterms:created>
  <dcterms:modified xsi:type="dcterms:W3CDTF">2022-05-05T15:09:42Z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</Properties>
</file>