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evens\KnowledgeDiscoveryAndDataMining\KnowledgeDiscoveryAndDataMining_Stevens\HW05\"/>
    </mc:Choice>
  </mc:AlternateContent>
  <xr:revisionPtr revIDLastSave="0" documentId="13_ncr:1_{36EEE17B-A575-45C3-BF37-9F6280D37DAE}" xr6:coauthVersionLast="47" xr6:coauthVersionMax="47" xr10:uidLastSave="{00000000-0000-0000-0000-000000000000}"/>
  <bookViews>
    <workbookView xWindow="-120" yWindow="-120" windowWidth="20730" windowHeight="11040" activeTab="1" xr2:uid="{F9DDFB42-5E88-468C-9595-3F4B38FF9A4A}"/>
  </bookViews>
  <sheets>
    <sheet name="Data" sheetId="2" r:id="rId1"/>
    <sheet name="CART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0" i="3" l="1"/>
  <c r="H49" i="3"/>
  <c r="H48" i="3"/>
  <c r="H47" i="3"/>
  <c r="H46" i="3"/>
  <c r="H45" i="3"/>
  <c r="H44" i="3"/>
  <c r="H43" i="3"/>
  <c r="G50" i="3"/>
  <c r="G49" i="3"/>
  <c r="G45" i="3"/>
  <c r="G44" i="3"/>
  <c r="G48" i="3"/>
  <c r="G47" i="3"/>
  <c r="G46" i="3"/>
  <c r="G43" i="3"/>
  <c r="D47" i="3"/>
  <c r="D43" i="3"/>
  <c r="E43" i="3" s="1"/>
  <c r="I43" i="3" s="1"/>
  <c r="H37" i="3"/>
  <c r="H34" i="3"/>
  <c r="G37" i="3"/>
  <c r="G35" i="3"/>
  <c r="H33" i="3"/>
  <c r="H32" i="3"/>
  <c r="H31" i="3"/>
  <c r="G33" i="3"/>
  <c r="G32" i="3"/>
  <c r="G31" i="3"/>
  <c r="H29" i="3"/>
  <c r="H28" i="3"/>
  <c r="H27" i="3"/>
  <c r="H26" i="3"/>
  <c r="G28" i="3"/>
  <c r="G27" i="3"/>
  <c r="G26" i="3"/>
  <c r="H36" i="3"/>
  <c r="H35" i="3"/>
  <c r="G36" i="3"/>
  <c r="G34" i="3"/>
  <c r="D34" i="3"/>
  <c r="H30" i="3"/>
  <c r="G30" i="3"/>
  <c r="D30" i="3"/>
  <c r="E30" i="3" s="1"/>
  <c r="G29" i="3"/>
  <c r="D26" i="3"/>
  <c r="E34" i="3"/>
  <c r="H20" i="3"/>
  <c r="H19" i="3"/>
  <c r="H18" i="3"/>
  <c r="H17" i="3"/>
  <c r="G20" i="3"/>
  <c r="G19" i="3"/>
  <c r="G18" i="3"/>
  <c r="G17" i="3"/>
  <c r="H16" i="3"/>
  <c r="H15" i="3"/>
  <c r="H14" i="3"/>
  <c r="H13" i="3"/>
  <c r="G16" i="3"/>
  <c r="G13" i="3"/>
  <c r="G15" i="3"/>
  <c r="G14" i="3"/>
  <c r="H12" i="3"/>
  <c r="H11" i="3"/>
  <c r="H10" i="3"/>
  <c r="H9" i="3"/>
  <c r="G12" i="3"/>
  <c r="G11" i="3"/>
  <c r="G10" i="3"/>
  <c r="G9" i="3"/>
  <c r="H8" i="3"/>
  <c r="H7" i="3"/>
  <c r="H6" i="3"/>
  <c r="H5" i="3"/>
  <c r="G8" i="3"/>
  <c r="G7" i="3"/>
  <c r="G6" i="3"/>
  <c r="G5" i="3"/>
  <c r="D17" i="3"/>
  <c r="E17" i="3" s="1"/>
  <c r="I17" i="3" s="1"/>
  <c r="D9" i="3"/>
  <c r="E9" i="3" s="1"/>
  <c r="I9" i="3" s="1"/>
  <c r="E13" i="3"/>
  <c r="D13" i="3"/>
  <c r="I13" i="3" s="1"/>
  <c r="D5" i="3"/>
  <c r="E5" i="3" s="1"/>
  <c r="F12" i="2"/>
  <c r="E12" i="2"/>
  <c r="F11" i="2"/>
  <c r="E11" i="2"/>
  <c r="F10" i="2"/>
  <c r="E10" i="2"/>
  <c r="F9" i="2"/>
  <c r="E9" i="2"/>
  <c r="F8" i="2"/>
  <c r="E8" i="2"/>
  <c r="F7" i="2"/>
  <c r="E7" i="2"/>
  <c r="F6" i="2"/>
  <c r="E6" i="2"/>
  <c r="F5" i="2"/>
  <c r="E5" i="2"/>
  <c r="F4" i="2"/>
  <c r="E4" i="2"/>
  <c r="F3" i="2"/>
  <c r="E3" i="2"/>
  <c r="F2" i="2"/>
  <c r="E2" i="2"/>
  <c r="J47" i="3" l="1"/>
  <c r="J43" i="3"/>
  <c r="K43" i="3" s="1"/>
  <c r="E47" i="3"/>
  <c r="I47" i="3" s="1"/>
  <c r="J13" i="3"/>
  <c r="K13" i="3" s="1"/>
  <c r="J34" i="3"/>
  <c r="J9" i="3"/>
  <c r="K9" i="3" s="1"/>
  <c r="J5" i="3"/>
  <c r="I34" i="3"/>
  <c r="J17" i="3"/>
  <c r="K17" i="3" s="1"/>
  <c r="I5" i="3"/>
  <c r="K5" i="3" s="1"/>
  <c r="J30" i="3"/>
  <c r="I30" i="3"/>
  <c r="J26" i="3"/>
  <c r="E26" i="3"/>
  <c r="I26" i="3" s="1"/>
  <c r="K47" i="3" l="1"/>
  <c r="K34" i="3"/>
  <c r="K26" i="3"/>
  <c r="K30" i="3"/>
</calcChain>
</file>

<file path=xl/sharedStrings.xml><?xml version="1.0" encoding="utf-8"?>
<sst xmlns="http://schemas.openxmlformats.org/spreadsheetml/2006/main" count="67" uniqueCount="33">
  <si>
    <t>Occupation</t>
  </si>
  <si>
    <t>Gender</t>
  </si>
  <si>
    <t>Age</t>
  </si>
  <si>
    <t>Salary</t>
  </si>
  <si>
    <t>Service</t>
  </si>
  <si>
    <t>Management</t>
  </si>
  <si>
    <t>Sales</t>
  </si>
  <si>
    <t>Staff</t>
  </si>
  <si>
    <t>Female</t>
  </si>
  <si>
    <t>Male</t>
  </si>
  <si>
    <t>Salary Lvl</t>
  </si>
  <si>
    <t>Age lvl</t>
  </si>
  <si>
    <t>Split</t>
  </si>
  <si>
    <t>PL</t>
  </si>
  <si>
    <t>PR</t>
  </si>
  <si>
    <t>Level</t>
  </si>
  <si>
    <t>P( j | tL)</t>
  </si>
  <si>
    <t>P( j | tR )</t>
  </si>
  <si>
    <t>Q( s | t )</t>
  </si>
  <si>
    <t>Overall</t>
  </si>
  <si>
    <t>Salary Split w.r.t. Occupation</t>
  </si>
  <si>
    <t>Occupation = Service</t>
  </si>
  <si>
    <t>Occupation = Management</t>
  </si>
  <si>
    <t>Occupation = Sales</t>
  </si>
  <si>
    <t>Occupation = Staff</t>
  </si>
  <si>
    <t>2PL * PR</t>
  </si>
  <si>
    <t>Salary Split w.r.t. Age</t>
  </si>
  <si>
    <t>Age &gt;= 0 and Age &lt;=30</t>
  </si>
  <si>
    <t>Age &gt;= 31 and Age &lt;=40</t>
  </si>
  <si>
    <t>Age &gt;= 41</t>
  </si>
  <si>
    <t>Salary Split w.r.t. Gender</t>
  </si>
  <si>
    <t>Gender = Male</t>
  </si>
  <si>
    <t>Gender = Female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</si>
</sst>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0.000"/>
    <numFmt numFmtId="173" formatCode="0.000000000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165" fontId="0" fillId="0" borderId="10" xfId="0" applyNumberFormat="1" applyBorder="1" applyAlignment="1">
      <alignment horizontal="center"/>
    </xf>
    <xf numFmtId="165" fontId="0" fillId="0" borderId="11" xfId="0" applyNumberFormat="1" applyBorder="1" applyAlignment="1">
      <alignment horizontal="center"/>
    </xf>
    <xf numFmtId="165" fontId="0" fillId="0" borderId="12" xfId="0" applyNumberFormat="1" applyBorder="1" applyAlignment="1">
      <alignment horizontal="center"/>
    </xf>
    <xf numFmtId="165" fontId="0" fillId="0" borderId="13" xfId="0" applyNumberFormat="1" applyBorder="1" applyAlignment="1">
      <alignment horizontal="center"/>
    </xf>
    <xf numFmtId="165" fontId="0" fillId="0" borderId="14" xfId="0" applyNumberFormat="1" applyBorder="1" applyAlignment="1">
      <alignment horizontal="center"/>
    </xf>
    <xf numFmtId="165" fontId="0" fillId="0" borderId="9" xfId="0" applyNumberFormat="1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1" xfId="0" applyNumberFormat="1" applyBorder="1" applyAlignment="1">
      <alignment horizontal="center" vertical="center"/>
    </xf>
    <xf numFmtId="165" fontId="0" fillId="0" borderId="12" xfId="0" applyNumberFormat="1" applyBorder="1" applyAlignment="1">
      <alignment horizontal="center" vertical="center"/>
    </xf>
    <xf numFmtId="165" fontId="0" fillId="0" borderId="13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5" fontId="0" fillId="0" borderId="15" xfId="0" applyNumberFormat="1" applyBorder="1" applyAlignment="1">
      <alignment horizontal="center" vertical="center"/>
    </xf>
    <xf numFmtId="173" fontId="0" fillId="0" borderId="15" xfId="0" applyNumberFormat="1" applyBorder="1" applyAlignment="1">
      <alignment horizontal="center" vertical="center"/>
    </xf>
    <xf numFmtId="165" fontId="0" fillId="0" borderId="5" xfId="0" applyNumberFormat="1" applyBorder="1" applyAlignment="1">
      <alignment horizontal="center" vertical="center"/>
    </xf>
    <xf numFmtId="173" fontId="0" fillId="0" borderId="5" xfId="0" applyNumberFormat="1" applyBorder="1" applyAlignment="1">
      <alignment horizontal="center" vertical="center"/>
    </xf>
    <xf numFmtId="165" fontId="0" fillId="0" borderId="16" xfId="0" applyNumberFormat="1" applyBorder="1" applyAlignment="1">
      <alignment horizontal="center" vertical="center"/>
    </xf>
    <xf numFmtId="173" fontId="0" fillId="0" borderId="16" xfId="0" applyNumberForma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CCFEE61-B6F5-4E38-BC11-4DC6E6566EBD}" name="Table2" displayName="Table2" ref="A1:F12" totalsRowShown="0">
  <autoFilter ref="A1:F12" xr:uid="{6CCFEE61-B6F5-4E38-BC11-4DC6E6566EBD}">
    <filterColumn colId="1">
      <filters>
        <filter val="Female"/>
      </filters>
    </filterColumn>
  </autoFilter>
  <tableColumns count="6">
    <tableColumn id="1" xr3:uid="{7D40BC9B-D11A-4D57-A3A5-913C3A34B10F}" name="Occupation"/>
    <tableColumn id="2" xr3:uid="{467EEEEC-EFF1-4E63-8ADD-19A57C92DB16}" name="Gender"/>
    <tableColumn id="3" xr3:uid="{33704838-EB8B-4A29-B9DF-70C15318EA5E}" name="Age"/>
    <tableColumn id="4" xr3:uid="{822BE602-8DA9-4E38-9CBB-20C4CBC1FF62}" name="Salary"/>
    <tableColumn id="5" xr3:uid="{034BDE1B-F063-431B-A0B2-93279B6B02AB}" name="Salary Lvl">
      <calculatedColumnFormula>IF(D2&lt;35000, "L1", IF(AND(D2&gt;=35000, D2&lt;45000), "L2", IF(AND(D2&gt;=45000, D2&lt;55000),"L3", IF(D2&gt;55000, "L4"))))</calculatedColumnFormula>
    </tableColumn>
    <tableColumn id="6" xr3:uid="{E43D7AB8-4A1D-48C5-AE87-5576F19A088C}" name="Age lvl">
      <calculatedColumnFormula>IF(AND(C2&gt;=0,C2&lt;=30),"0-30",IF(AND(C2&gt;30,C2&lt;=40),"31-40","&gt;40"))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21E76-D227-411A-A474-BA65F4537205}">
  <dimension ref="A1:F12"/>
  <sheetViews>
    <sheetView workbookViewId="0">
      <selection activeCell="E3" sqref="E3"/>
    </sheetView>
  </sheetViews>
  <sheetFormatPr defaultRowHeight="15" x14ac:dyDescent="0.25"/>
  <cols>
    <col min="1" max="1" width="13.140625" customWidth="1"/>
    <col min="2" max="2" width="9.85546875" customWidth="1"/>
    <col min="5" max="5" width="11.285156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10</v>
      </c>
      <c r="F1" t="s">
        <v>11</v>
      </c>
    </row>
    <row r="2" spans="1:6" x14ac:dyDescent="0.25">
      <c r="A2" t="s">
        <v>4</v>
      </c>
      <c r="B2" t="s">
        <v>8</v>
      </c>
      <c r="C2">
        <v>45</v>
      </c>
      <c r="D2">
        <v>48000</v>
      </c>
      <c r="E2" t="str">
        <f>IF(D2&lt;35000, "L1", IF(AND(D2&gt;=35000, D2&lt;45000), "L2", IF(AND(D2&gt;=45000, D2&lt;55000),"L3", IF(D2&gt;55000, "L4"))))</f>
        <v>L3</v>
      </c>
      <c r="F2" t="str">
        <f>IF(AND(C2&gt;=0,C2&lt;=30),"0-30",IF(AND(C2&gt;30,C2&lt;=40),"31-40","&gt;40"))</f>
        <v>&gt;40</v>
      </c>
    </row>
    <row r="3" spans="1:6" hidden="1" x14ac:dyDescent="0.25">
      <c r="A3" t="s">
        <v>4</v>
      </c>
      <c r="B3" t="s">
        <v>9</v>
      </c>
      <c r="C3">
        <v>25</v>
      </c>
      <c r="D3">
        <v>25000</v>
      </c>
      <c r="E3" t="str">
        <f t="shared" ref="E3:E12" si="0">IF(D3&lt;35000, "L1", IF(AND(D3&gt;=35000, D3&lt;45000), "L2", IF(AND(D3&gt;=45000, D3&lt;55000),"L3", IF(D3&gt;55000, "L4"))))</f>
        <v>L1</v>
      </c>
      <c r="F3" t="str">
        <f t="shared" ref="F3:F12" si="1">IF(AND(C3&gt;=0,C3&lt;=30),"0-30",IF(AND(C3&gt;30,C3&lt;=40),"31-40","&gt;40"))</f>
        <v>0-30</v>
      </c>
    </row>
    <row r="4" spans="1:6" hidden="1" x14ac:dyDescent="0.25">
      <c r="A4" t="s">
        <v>4</v>
      </c>
      <c r="B4" t="s">
        <v>9</v>
      </c>
      <c r="C4">
        <v>33</v>
      </c>
      <c r="D4">
        <v>35000</v>
      </c>
      <c r="E4" t="str">
        <f t="shared" si="0"/>
        <v>L2</v>
      </c>
      <c r="F4" t="str">
        <f t="shared" si="1"/>
        <v>31-40</v>
      </c>
    </row>
    <row r="5" spans="1:6" hidden="1" x14ac:dyDescent="0.25">
      <c r="A5" t="s">
        <v>5</v>
      </c>
      <c r="B5" t="s">
        <v>9</v>
      </c>
      <c r="C5">
        <v>25</v>
      </c>
      <c r="D5">
        <v>45000</v>
      </c>
      <c r="E5" t="str">
        <f t="shared" si="0"/>
        <v>L3</v>
      </c>
      <c r="F5" t="str">
        <f t="shared" si="1"/>
        <v>0-30</v>
      </c>
    </row>
    <row r="6" spans="1:6" x14ac:dyDescent="0.25">
      <c r="A6" t="s">
        <v>5</v>
      </c>
      <c r="B6" t="s">
        <v>8</v>
      </c>
      <c r="C6">
        <v>35</v>
      </c>
      <c r="D6">
        <v>65000</v>
      </c>
      <c r="E6" t="str">
        <f t="shared" si="0"/>
        <v>L4</v>
      </c>
      <c r="F6" t="str">
        <f t="shared" si="1"/>
        <v>31-40</v>
      </c>
    </row>
    <row r="7" spans="1:6" hidden="1" x14ac:dyDescent="0.25">
      <c r="A7" t="s">
        <v>5</v>
      </c>
      <c r="B7" t="s">
        <v>9</v>
      </c>
      <c r="C7">
        <v>26</v>
      </c>
      <c r="D7">
        <v>45000</v>
      </c>
      <c r="E7" t="str">
        <f t="shared" si="0"/>
        <v>L3</v>
      </c>
      <c r="F7" t="str">
        <f t="shared" si="1"/>
        <v>0-30</v>
      </c>
    </row>
    <row r="8" spans="1:6" x14ac:dyDescent="0.25">
      <c r="A8" t="s">
        <v>5</v>
      </c>
      <c r="B8" t="s">
        <v>8</v>
      </c>
      <c r="C8">
        <v>45</v>
      </c>
      <c r="D8">
        <v>70000</v>
      </c>
      <c r="E8" t="str">
        <f t="shared" si="0"/>
        <v>L4</v>
      </c>
      <c r="F8" t="str">
        <f t="shared" si="1"/>
        <v>&gt;40</v>
      </c>
    </row>
    <row r="9" spans="1:6" x14ac:dyDescent="0.25">
      <c r="A9" t="s">
        <v>6</v>
      </c>
      <c r="B9" t="s">
        <v>8</v>
      </c>
      <c r="C9">
        <v>40</v>
      </c>
      <c r="D9">
        <v>50000</v>
      </c>
      <c r="E9" t="str">
        <f t="shared" si="0"/>
        <v>L3</v>
      </c>
      <c r="F9" t="str">
        <f t="shared" si="1"/>
        <v>31-40</v>
      </c>
    </row>
    <row r="10" spans="1:6" hidden="1" x14ac:dyDescent="0.25">
      <c r="A10" t="s">
        <v>6</v>
      </c>
      <c r="B10" t="s">
        <v>9</v>
      </c>
      <c r="C10">
        <v>30</v>
      </c>
      <c r="D10">
        <v>40000</v>
      </c>
      <c r="E10" t="str">
        <f t="shared" si="0"/>
        <v>L2</v>
      </c>
      <c r="F10" t="str">
        <f t="shared" si="1"/>
        <v>0-30</v>
      </c>
    </row>
    <row r="11" spans="1:6" x14ac:dyDescent="0.25">
      <c r="A11" t="s">
        <v>7</v>
      </c>
      <c r="B11" t="s">
        <v>8</v>
      </c>
      <c r="C11">
        <v>50</v>
      </c>
      <c r="D11">
        <v>40000</v>
      </c>
      <c r="E11" t="str">
        <f t="shared" si="0"/>
        <v>L2</v>
      </c>
      <c r="F11" t="str">
        <f t="shared" si="1"/>
        <v>&gt;40</v>
      </c>
    </row>
    <row r="12" spans="1:6" hidden="1" x14ac:dyDescent="0.25">
      <c r="A12" t="s">
        <v>7</v>
      </c>
      <c r="B12" t="s">
        <v>9</v>
      </c>
      <c r="C12">
        <v>25</v>
      </c>
      <c r="D12">
        <v>25000</v>
      </c>
      <c r="E12" t="str">
        <f t="shared" si="0"/>
        <v>L1</v>
      </c>
      <c r="F12" t="str">
        <f t="shared" si="1"/>
        <v>0-30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81B10-91CD-40CC-9168-672120F3C334}">
  <dimension ref="C1:K50"/>
  <sheetViews>
    <sheetView tabSelected="1" topLeftCell="A36" workbookViewId="0">
      <selection activeCell="J52" sqref="J52"/>
    </sheetView>
  </sheetViews>
  <sheetFormatPr defaultRowHeight="15" x14ac:dyDescent="0.25"/>
  <cols>
    <col min="3" max="3" width="25" style="2" bestFit="1" customWidth="1"/>
    <col min="4" max="6" width="9.140625" style="2"/>
    <col min="7" max="8" width="10.5703125" style="2" bestFit="1" customWidth="1"/>
    <col min="9" max="9" width="14.5703125" style="2" customWidth="1"/>
    <col min="10" max="10" width="18" style="2" customWidth="1"/>
    <col min="11" max="11" width="9.140625" style="2"/>
  </cols>
  <sheetData>
    <row r="1" spans="3:11" ht="15.75" thickBot="1" x14ac:dyDescent="0.3"/>
    <row r="2" spans="3:11" ht="15.75" thickBot="1" x14ac:dyDescent="0.3">
      <c r="C2" s="5" t="s">
        <v>20</v>
      </c>
      <c r="D2" s="6"/>
      <c r="E2" s="6"/>
      <c r="F2" s="6"/>
      <c r="G2" s="6"/>
      <c r="H2" s="6"/>
      <c r="I2" s="6"/>
      <c r="J2" s="6"/>
      <c r="K2" s="7"/>
    </row>
    <row r="3" spans="3:11" ht="15.75" thickBot="1" x14ac:dyDescent="0.3"/>
    <row r="4" spans="3:11" s="1" customFormat="1" ht="15.75" thickBot="1" x14ac:dyDescent="0.3">
      <c r="C4" s="4" t="s">
        <v>12</v>
      </c>
      <c r="D4" s="4" t="s">
        <v>13</v>
      </c>
      <c r="E4" s="4" t="s">
        <v>14</v>
      </c>
      <c r="F4" s="3" t="s">
        <v>15</v>
      </c>
      <c r="G4" s="4" t="s">
        <v>16</v>
      </c>
      <c r="H4" s="4" t="s">
        <v>17</v>
      </c>
      <c r="I4" s="4" t="s">
        <v>25</v>
      </c>
      <c r="J4" s="4" t="s">
        <v>18</v>
      </c>
      <c r="K4" s="4" t="s">
        <v>19</v>
      </c>
    </row>
    <row r="5" spans="3:11" x14ac:dyDescent="0.25">
      <c r="C5" s="12" t="s">
        <v>21</v>
      </c>
      <c r="D5" s="23">
        <f>3/11</f>
        <v>0.27272727272727271</v>
      </c>
      <c r="E5" s="24">
        <f>1-D5</f>
        <v>0.72727272727272729</v>
      </c>
      <c r="F5" s="9">
        <v>1</v>
      </c>
      <c r="G5" s="11">
        <f>1/3</f>
        <v>0.33333333333333331</v>
      </c>
      <c r="H5" s="18">
        <f>1/8</f>
        <v>0.125</v>
      </c>
      <c r="I5" s="29">
        <f>D5*E5*2</f>
        <v>0.39669421487603301</v>
      </c>
      <c r="J5" s="30">
        <f>ABS(H5-G5)+ABS(H6-G6)+ABS(H7-G7)+ABS(H8-G8)</f>
        <v>0.58333333333333326</v>
      </c>
      <c r="K5" s="35">
        <f>I5*J5</f>
        <v>0.2314049586776859</v>
      </c>
    </row>
    <row r="6" spans="3:11" x14ac:dyDescent="0.25">
      <c r="C6" s="13"/>
      <c r="D6" s="25"/>
      <c r="E6" s="26"/>
      <c r="F6" s="8">
        <v>2</v>
      </c>
      <c r="G6" s="19">
        <f>1/3</f>
        <v>0.33333333333333331</v>
      </c>
      <c r="H6" s="20">
        <f>2/8</f>
        <v>0.25</v>
      </c>
      <c r="I6" s="31"/>
      <c r="J6" s="32"/>
      <c r="K6" s="36"/>
    </row>
    <row r="7" spans="3:11" x14ac:dyDescent="0.25">
      <c r="C7" s="13"/>
      <c r="D7" s="25"/>
      <c r="E7" s="26"/>
      <c r="F7" s="8">
        <v>3</v>
      </c>
      <c r="G7" s="19">
        <f>1/3</f>
        <v>0.33333333333333331</v>
      </c>
      <c r="H7" s="20">
        <f>3/8</f>
        <v>0.375</v>
      </c>
      <c r="I7" s="31"/>
      <c r="J7" s="32"/>
      <c r="K7" s="36"/>
    </row>
    <row r="8" spans="3:11" ht="15.75" thickBot="1" x14ac:dyDescent="0.3">
      <c r="C8" s="14"/>
      <c r="D8" s="27"/>
      <c r="E8" s="28"/>
      <c r="F8" s="10">
        <v>4</v>
      </c>
      <c r="G8" s="21">
        <f>0/3</f>
        <v>0</v>
      </c>
      <c r="H8" s="22">
        <f>2/8</f>
        <v>0.25</v>
      </c>
      <c r="I8" s="33"/>
      <c r="J8" s="34"/>
      <c r="K8" s="37"/>
    </row>
    <row r="9" spans="3:11" x14ac:dyDescent="0.25">
      <c r="C9" s="15" t="s">
        <v>22</v>
      </c>
      <c r="D9" s="23">
        <f>4/11</f>
        <v>0.36363636363636365</v>
      </c>
      <c r="E9" s="24">
        <f>1-D9</f>
        <v>0.63636363636363635</v>
      </c>
      <c r="F9" s="9">
        <v>1</v>
      </c>
      <c r="G9" s="11">
        <f>0/4</f>
        <v>0</v>
      </c>
      <c r="H9" s="18">
        <f>2/7</f>
        <v>0.2857142857142857</v>
      </c>
      <c r="I9" s="29">
        <f>2*D9*E9</f>
        <v>0.46280991735537191</v>
      </c>
      <c r="J9" s="30">
        <f>ABS(H9-G9)+ABS(H10-G10)+ABS(H11-G11)+ABS(H12-G12)</f>
        <v>1.4285714285714284</v>
      </c>
      <c r="K9" s="35">
        <f>I9*J9</f>
        <v>0.66115702479338834</v>
      </c>
    </row>
    <row r="10" spans="3:11" x14ac:dyDescent="0.25">
      <c r="C10" s="16"/>
      <c r="D10" s="25"/>
      <c r="E10" s="26"/>
      <c r="F10" s="8">
        <v>2</v>
      </c>
      <c r="G10" s="19">
        <f>0/4</f>
        <v>0</v>
      </c>
      <c r="H10" s="20">
        <f>3/7</f>
        <v>0.42857142857142855</v>
      </c>
      <c r="I10" s="31"/>
      <c r="J10" s="32"/>
      <c r="K10" s="36"/>
    </row>
    <row r="11" spans="3:11" x14ac:dyDescent="0.25">
      <c r="C11" s="16"/>
      <c r="D11" s="25"/>
      <c r="E11" s="26"/>
      <c r="F11" s="8">
        <v>3</v>
      </c>
      <c r="G11" s="19">
        <f>2/4</f>
        <v>0.5</v>
      </c>
      <c r="H11" s="20">
        <f>2/7</f>
        <v>0.2857142857142857</v>
      </c>
      <c r="I11" s="31"/>
      <c r="J11" s="32"/>
      <c r="K11" s="36"/>
    </row>
    <row r="12" spans="3:11" ht="15.75" thickBot="1" x14ac:dyDescent="0.3">
      <c r="C12" s="17"/>
      <c r="D12" s="27"/>
      <c r="E12" s="28"/>
      <c r="F12" s="10">
        <v>4</v>
      </c>
      <c r="G12" s="21">
        <f>2/4</f>
        <v>0.5</v>
      </c>
      <c r="H12" s="22">
        <f>0/7</f>
        <v>0</v>
      </c>
      <c r="I12" s="33"/>
      <c r="J12" s="34"/>
      <c r="K12" s="37"/>
    </row>
    <row r="13" spans="3:11" x14ac:dyDescent="0.25">
      <c r="C13" s="15" t="s">
        <v>23</v>
      </c>
      <c r="D13" s="23">
        <f>2/11</f>
        <v>0.18181818181818182</v>
      </c>
      <c r="E13" s="24">
        <f>9/11</f>
        <v>0.81818181818181823</v>
      </c>
      <c r="F13" s="9">
        <v>1</v>
      </c>
      <c r="G13" s="11">
        <f>0/2</f>
        <v>0</v>
      </c>
      <c r="H13" s="18">
        <f>2/9</f>
        <v>0.22222222222222221</v>
      </c>
      <c r="I13" s="29">
        <f>2*D13*E13</f>
        <v>0.2975206611570248</v>
      </c>
      <c r="J13" s="30">
        <f>ABS(H13-G13)+ABS(H14-G14)+ABS(H15-G15)+ABS(H16-G16)</f>
        <v>0.88888888888888895</v>
      </c>
      <c r="K13" s="35">
        <f>I13*J13</f>
        <v>0.26446280991735538</v>
      </c>
    </row>
    <row r="14" spans="3:11" x14ac:dyDescent="0.25">
      <c r="C14" s="16"/>
      <c r="D14" s="25"/>
      <c r="E14" s="26"/>
      <c r="F14" s="8">
        <v>2</v>
      </c>
      <c r="G14" s="19">
        <f>1/2</f>
        <v>0.5</v>
      </c>
      <c r="H14" s="20">
        <f>2/9</f>
        <v>0.22222222222222221</v>
      </c>
      <c r="I14" s="31"/>
      <c r="J14" s="32"/>
      <c r="K14" s="36"/>
    </row>
    <row r="15" spans="3:11" x14ac:dyDescent="0.25">
      <c r="C15" s="16"/>
      <c r="D15" s="25"/>
      <c r="E15" s="26"/>
      <c r="F15" s="8">
        <v>3</v>
      </c>
      <c r="G15" s="19">
        <f>1/2</f>
        <v>0.5</v>
      </c>
      <c r="H15" s="20">
        <f>3/9</f>
        <v>0.33333333333333331</v>
      </c>
      <c r="I15" s="31"/>
      <c r="J15" s="32"/>
      <c r="K15" s="36"/>
    </row>
    <row r="16" spans="3:11" ht="15.75" thickBot="1" x14ac:dyDescent="0.3">
      <c r="C16" s="17"/>
      <c r="D16" s="27"/>
      <c r="E16" s="28"/>
      <c r="F16" s="10">
        <v>4</v>
      </c>
      <c r="G16" s="21">
        <f>0/2</f>
        <v>0</v>
      </c>
      <c r="H16" s="22">
        <f>2/9</f>
        <v>0.22222222222222221</v>
      </c>
      <c r="I16" s="33"/>
      <c r="J16" s="34"/>
      <c r="K16" s="37"/>
    </row>
    <row r="17" spans="3:11" x14ac:dyDescent="0.25">
      <c r="C17" s="15" t="s">
        <v>24</v>
      </c>
      <c r="D17" s="23">
        <f>2/11</f>
        <v>0.18181818181818182</v>
      </c>
      <c r="E17" s="24">
        <f>1-D17</f>
        <v>0.81818181818181812</v>
      </c>
      <c r="F17" s="9">
        <v>1</v>
      </c>
      <c r="G17" s="11">
        <f>1/2</f>
        <v>0.5</v>
      </c>
      <c r="H17" s="18">
        <f>1/9</f>
        <v>0.1111111111111111</v>
      </c>
      <c r="I17" s="29">
        <f>2*D17*E17</f>
        <v>0.2975206611570248</v>
      </c>
      <c r="J17" s="30">
        <f>ABS(H17-G17)+ABS(H18-G18)+ABS(H19-G19)+ABS(H20-G20)</f>
        <v>1.3333333333333335</v>
      </c>
      <c r="K17" s="35">
        <f>I17*J17</f>
        <v>0.39669421487603312</v>
      </c>
    </row>
    <row r="18" spans="3:11" x14ac:dyDescent="0.25">
      <c r="C18" s="16"/>
      <c r="D18" s="25"/>
      <c r="E18" s="26"/>
      <c r="F18" s="8">
        <v>2</v>
      </c>
      <c r="G18" s="19">
        <f>1/2</f>
        <v>0.5</v>
      </c>
      <c r="H18" s="20">
        <f>2/9</f>
        <v>0.22222222222222221</v>
      </c>
      <c r="I18" s="31"/>
      <c r="J18" s="32"/>
      <c r="K18" s="36"/>
    </row>
    <row r="19" spans="3:11" x14ac:dyDescent="0.25">
      <c r="C19" s="16"/>
      <c r="D19" s="25"/>
      <c r="E19" s="26"/>
      <c r="F19" s="8">
        <v>3</v>
      </c>
      <c r="G19" s="19">
        <f>0/2</f>
        <v>0</v>
      </c>
      <c r="H19" s="20">
        <f>4/9</f>
        <v>0.44444444444444442</v>
      </c>
      <c r="I19" s="31"/>
      <c r="J19" s="32"/>
      <c r="K19" s="36"/>
    </row>
    <row r="20" spans="3:11" ht="15.75" thickBot="1" x14ac:dyDescent="0.3">
      <c r="C20" s="17"/>
      <c r="D20" s="27"/>
      <c r="E20" s="28"/>
      <c r="F20" s="10">
        <v>4</v>
      </c>
      <c r="G20" s="21">
        <f>0/2</f>
        <v>0</v>
      </c>
      <c r="H20" s="22">
        <f>2/9</f>
        <v>0.22222222222222221</v>
      </c>
      <c r="I20" s="33"/>
      <c r="J20" s="34"/>
      <c r="K20" s="37"/>
    </row>
    <row r="22" spans="3:11" ht="15.75" thickBot="1" x14ac:dyDescent="0.3"/>
    <row r="23" spans="3:11" ht="15.75" thickBot="1" x14ac:dyDescent="0.3">
      <c r="C23" s="5" t="s">
        <v>26</v>
      </c>
      <c r="D23" s="6"/>
      <c r="E23" s="6"/>
      <c r="F23" s="6"/>
      <c r="G23" s="6"/>
      <c r="H23" s="6"/>
      <c r="I23" s="6"/>
      <c r="J23" s="6"/>
      <c r="K23" s="7"/>
    </row>
    <row r="24" spans="3:11" ht="15.75" thickBot="1" x14ac:dyDescent="0.3"/>
    <row r="25" spans="3:11" ht="15.75" thickBot="1" x14ac:dyDescent="0.3">
      <c r="C25" s="4" t="s">
        <v>12</v>
      </c>
      <c r="D25" s="4" t="s">
        <v>13</v>
      </c>
      <c r="E25" s="4" t="s">
        <v>14</v>
      </c>
      <c r="F25" s="3" t="s">
        <v>15</v>
      </c>
      <c r="G25" s="4" t="s">
        <v>16</v>
      </c>
      <c r="H25" s="4" t="s">
        <v>17</v>
      </c>
      <c r="I25" s="4" t="s">
        <v>25</v>
      </c>
      <c r="J25" s="4" t="s">
        <v>18</v>
      </c>
      <c r="K25" s="4" t="s">
        <v>19</v>
      </c>
    </row>
    <row r="26" spans="3:11" x14ac:dyDescent="0.25">
      <c r="C26" s="12" t="s">
        <v>27</v>
      </c>
      <c r="D26" s="23">
        <f>5/11</f>
        <v>0.45454545454545453</v>
      </c>
      <c r="E26" s="24">
        <f>1-D26</f>
        <v>0.54545454545454541</v>
      </c>
      <c r="F26" s="9">
        <v>1</v>
      </c>
      <c r="G26" s="11">
        <f>2/5</f>
        <v>0.4</v>
      </c>
      <c r="H26" s="18">
        <f>0/6</f>
        <v>0</v>
      </c>
      <c r="I26" s="29">
        <f>D26*E26*2</f>
        <v>0.49586776859504128</v>
      </c>
      <c r="J26" s="30">
        <f>ABS(H26-G26)+ABS(H27-G27)+ABS(H28-G28)+ABS(H29-G29)</f>
        <v>0.93333333333333335</v>
      </c>
      <c r="K26" s="35">
        <f>I26*J26</f>
        <v>0.46280991735537186</v>
      </c>
    </row>
    <row r="27" spans="3:11" x14ac:dyDescent="0.25">
      <c r="C27" s="13"/>
      <c r="D27" s="25"/>
      <c r="E27" s="26"/>
      <c r="F27" s="8">
        <v>2</v>
      </c>
      <c r="G27" s="19">
        <f>1/5</f>
        <v>0.2</v>
      </c>
      <c r="H27" s="20">
        <f>2/6</f>
        <v>0.33333333333333331</v>
      </c>
      <c r="I27" s="31"/>
      <c r="J27" s="32"/>
      <c r="K27" s="36"/>
    </row>
    <row r="28" spans="3:11" x14ac:dyDescent="0.25">
      <c r="C28" s="13"/>
      <c r="D28" s="25"/>
      <c r="E28" s="26"/>
      <c r="F28" s="8">
        <v>3</v>
      </c>
      <c r="G28" s="19">
        <f>2/5</f>
        <v>0.4</v>
      </c>
      <c r="H28" s="20">
        <f>2/6</f>
        <v>0.33333333333333331</v>
      </c>
      <c r="I28" s="31"/>
      <c r="J28" s="32"/>
      <c r="K28" s="36"/>
    </row>
    <row r="29" spans="3:11" ht="15.75" thickBot="1" x14ac:dyDescent="0.3">
      <c r="C29" s="14"/>
      <c r="D29" s="27"/>
      <c r="E29" s="28"/>
      <c r="F29" s="10">
        <v>4</v>
      </c>
      <c r="G29" s="21">
        <f>0/5</f>
        <v>0</v>
      </c>
      <c r="H29" s="22">
        <f>2/6</f>
        <v>0.33333333333333331</v>
      </c>
      <c r="I29" s="33"/>
      <c r="J29" s="34"/>
      <c r="K29" s="37"/>
    </row>
    <row r="30" spans="3:11" x14ac:dyDescent="0.25">
      <c r="C30" s="15" t="s">
        <v>28</v>
      </c>
      <c r="D30" s="23">
        <f>3/11</f>
        <v>0.27272727272727271</v>
      </c>
      <c r="E30" s="24">
        <f>1-D30</f>
        <v>0.72727272727272729</v>
      </c>
      <c r="F30" s="9">
        <v>1</v>
      </c>
      <c r="G30" s="11">
        <f>0/3</f>
        <v>0</v>
      </c>
      <c r="H30" s="18">
        <f>2/8</f>
        <v>0.25</v>
      </c>
      <c r="I30" s="29">
        <f>2*D30*E30</f>
        <v>0.39669421487603301</v>
      </c>
      <c r="J30" s="30">
        <f>ABS(H30-G30)+ABS(H31-G31)+ABS(H32-G32)+ABS(H33-G33)</f>
        <v>0.58333333333333326</v>
      </c>
      <c r="K30" s="35">
        <f>I30*J30</f>
        <v>0.2314049586776859</v>
      </c>
    </row>
    <row r="31" spans="3:11" x14ac:dyDescent="0.25">
      <c r="C31" s="16"/>
      <c r="D31" s="25"/>
      <c r="E31" s="26"/>
      <c r="F31" s="8">
        <v>2</v>
      </c>
      <c r="G31" s="19">
        <f>1/3</f>
        <v>0.33333333333333331</v>
      </c>
      <c r="H31" s="20">
        <f>2/8</f>
        <v>0.25</v>
      </c>
      <c r="I31" s="31"/>
      <c r="J31" s="32"/>
      <c r="K31" s="36"/>
    </row>
    <row r="32" spans="3:11" x14ac:dyDescent="0.25">
      <c r="C32" s="16"/>
      <c r="D32" s="25"/>
      <c r="E32" s="26"/>
      <c r="F32" s="8">
        <v>3</v>
      </c>
      <c r="G32" s="19">
        <f>1/3</f>
        <v>0.33333333333333331</v>
      </c>
      <c r="H32" s="20">
        <f>3/8</f>
        <v>0.375</v>
      </c>
      <c r="I32" s="31"/>
      <c r="J32" s="32"/>
      <c r="K32" s="36"/>
    </row>
    <row r="33" spans="3:11" ht="15.75" thickBot="1" x14ac:dyDescent="0.3">
      <c r="C33" s="17"/>
      <c r="D33" s="27"/>
      <c r="E33" s="28"/>
      <c r="F33" s="10">
        <v>4</v>
      </c>
      <c r="G33" s="21">
        <f>1/3</f>
        <v>0.33333333333333331</v>
      </c>
      <c r="H33" s="22">
        <f>1/8</f>
        <v>0.125</v>
      </c>
      <c r="I33" s="33"/>
      <c r="J33" s="34"/>
      <c r="K33" s="37"/>
    </row>
    <row r="34" spans="3:11" x14ac:dyDescent="0.25">
      <c r="C34" s="15" t="s">
        <v>29</v>
      </c>
      <c r="D34" s="23">
        <f>3/11</f>
        <v>0.27272727272727271</v>
      </c>
      <c r="E34" s="24">
        <f>9/11</f>
        <v>0.81818181818181823</v>
      </c>
      <c r="F34" s="9">
        <v>1</v>
      </c>
      <c r="G34" s="11">
        <f>0/3</f>
        <v>0</v>
      </c>
      <c r="H34" s="18">
        <f>2/8</f>
        <v>0.25</v>
      </c>
      <c r="I34" s="29">
        <f>2*D34*E34</f>
        <v>0.4462809917355372</v>
      </c>
      <c r="J34" s="30">
        <f>ABS(H34-G34)+ABS(H35-G35)+ABS(H36-G36)+ABS(H37-G37)</f>
        <v>0.58333333333333326</v>
      </c>
      <c r="K34" s="35">
        <f>I34*J34</f>
        <v>0.26033057851239666</v>
      </c>
    </row>
    <row r="35" spans="3:11" x14ac:dyDescent="0.25">
      <c r="C35" s="16"/>
      <c r="D35" s="25"/>
      <c r="E35" s="26"/>
      <c r="F35" s="8">
        <v>2</v>
      </c>
      <c r="G35" s="19">
        <f>1/3</f>
        <v>0.33333333333333331</v>
      </c>
      <c r="H35" s="20">
        <f>2/8</f>
        <v>0.25</v>
      </c>
      <c r="I35" s="31"/>
      <c r="J35" s="32"/>
      <c r="K35" s="36"/>
    </row>
    <row r="36" spans="3:11" x14ac:dyDescent="0.25">
      <c r="C36" s="16"/>
      <c r="D36" s="25"/>
      <c r="E36" s="26"/>
      <c r="F36" s="8">
        <v>3</v>
      </c>
      <c r="G36" s="19">
        <f>1/3</f>
        <v>0.33333333333333331</v>
      </c>
      <c r="H36" s="20">
        <f>3/8</f>
        <v>0.375</v>
      </c>
      <c r="I36" s="31"/>
      <c r="J36" s="32"/>
      <c r="K36" s="36"/>
    </row>
    <row r="37" spans="3:11" ht="15.75" thickBot="1" x14ac:dyDescent="0.3">
      <c r="C37" s="17"/>
      <c r="D37" s="27"/>
      <c r="E37" s="28"/>
      <c r="F37" s="10">
        <v>4</v>
      </c>
      <c r="G37" s="21">
        <f>1/3</f>
        <v>0.33333333333333331</v>
      </c>
      <c r="H37" s="22">
        <f>1/8</f>
        <v>0.125</v>
      </c>
      <c r="I37" s="33"/>
      <c r="J37" s="34"/>
      <c r="K37" s="37"/>
    </row>
    <row r="39" spans="3:11" ht="15.75" thickBot="1" x14ac:dyDescent="0.3"/>
    <row r="40" spans="3:11" ht="15.75" thickBot="1" x14ac:dyDescent="0.3">
      <c r="C40" s="5" t="s">
        <v>30</v>
      </c>
      <c r="D40" s="6"/>
      <c r="E40" s="6"/>
      <c r="F40" s="6"/>
      <c r="G40" s="6"/>
      <c r="H40" s="6"/>
      <c r="I40" s="6"/>
      <c r="J40" s="6"/>
      <c r="K40" s="7"/>
    </row>
    <row r="41" spans="3:11" ht="15.75" thickBot="1" x14ac:dyDescent="0.3"/>
    <row r="42" spans="3:11" ht="15.75" thickBot="1" x14ac:dyDescent="0.3">
      <c r="C42" s="4" t="s">
        <v>12</v>
      </c>
      <c r="D42" s="4" t="s">
        <v>13</v>
      </c>
      <c r="E42" s="4" t="s">
        <v>14</v>
      </c>
      <c r="F42" s="3" t="s">
        <v>15</v>
      </c>
      <c r="G42" s="4" t="s">
        <v>16</v>
      </c>
      <c r="H42" s="4" t="s">
        <v>17</v>
      </c>
      <c r="I42" s="4" t="s">
        <v>25</v>
      </c>
      <c r="J42" s="4" t="s">
        <v>18</v>
      </c>
      <c r="K42" s="4" t="s">
        <v>19</v>
      </c>
    </row>
    <row r="43" spans="3:11" x14ac:dyDescent="0.25">
      <c r="C43" s="12" t="s">
        <v>31</v>
      </c>
      <c r="D43" s="23">
        <f>6/11</f>
        <v>0.54545454545454541</v>
      </c>
      <c r="E43" s="24">
        <f>1-D43</f>
        <v>0.45454545454545459</v>
      </c>
      <c r="F43" s="9">
        <v>1</v>
      </c>
      <c r="G43" s="11">
        <f>2/6</f>
        <v>0.33333333333333331</v>
      </c>
      <c r="H43" s="11">
        <f>0/5</f>
        <v>0</v>
      </c>
      <c r="I43" s="29">
        <f>D43*E43*2</f>
        <v>0.49586776859504134</v>
      </c>
      <c r="J43" s="30">
        <f>ABS(H43-G43)+ABS(H44-G44)+ABS(H45-G45)+ABS(H46-G46)</f>
        <v>0.93333333333333335</v>
      </c>
      <c r="K43" s="35">
        <f>I43*J43</f>
        <v>0.46280991735537191</v>
      </c>
    </row>
    <row r="44" spans="3:11" x14ac:dyDescent="0.25">
      <c r="C44" s="13"/>
      <c r="D44" s="25"/>
      <c r="E44" s="26"/>
      <c r="F44" s="8">
        <v>2</v>
      </c>
      <c r="G44" s="19">
        <f>2/6</f>
        <v>0.33333333333333331</v>
      </c>
      <c r="H44" s="19">
        <f>1/5</f>
        <v>0.2</v>
      </c>
      <c r="I44" s="31"/>
      <c r="J44" s="32"/>
      <c r="K44" s="36"/>
    </row>
    <row r="45" spans="3:11" x14ac:dyDescent="0.25">
      <c r="C45" s="13"/>
      <c r="D45" s="25"/>
      <c r="E45" s="26"/>
      <c r="F45" s="8">
        <v>3</v>
      </c>
      <c r="G45" s="19">
        <f>2/6</f>
        <v>0.33333333333333331</v>
      </c>
      <c r="H45" s="19">
        <f>2/5</f>
        <v>0.4</v>
      </c>
      <c r="I45" s="31"/>
      <c r="J45" s="32"/>
      <c r="K45" s="36"/>
    </row>
    <row r="46" spans="3:11" ht="15.75" thickBot="1" x14ac:dyDescent="0.3">
      <c r="C46" s="14"/>
      <c r="D46" s="27"/>
      <c r="E46" s="28"/>
      <c r="F46" s="10">
        <v>4</v>
      </c>
      <c r="G46" s="21">
        <f>0/6</f>
        <v>0</v>
      </c>
      <c r="H46" s="21">
        <f>2/5</f>
        <v>0.4</v>
      </c>
      <c r="I46" s="33"/>
      <c r="J46" s="34"/>
      <c r="K46" s="37"/>
    </row>
    <row r="47" spans="3:11" x14ac:dyDescent="0.25">
      <c r="C47" s="15" t="s">
        <v>32</v>
      </c>
      <c r="D47" s="23">
        <f>5/11</f>
        <v>0.45454545454545453</v>
      </c>
      <c r="E47" s="24">
        <f>1-D47</f>
        <v>0.54545454545454541</v>
      </c>
      <c r="F47" s="9">
        <v>1</v>
      </c>
      <c r="G47" s="11">
        <f>0/5</f>
        <v>0</v>
      </c>
      <c r="H47" s="11">
        <f>2/6</f>
        <v>0.33333333333333331</v>
      </c>
      <c r="I47" s="29">
        <f>2*D47*E47</f>
        <v>0.49586776859504128</v>
      </c>
      <c r="J47" s="30">
        <f>ABS(H47-G47)+ABS(H48-G48)+ABS(H49-G49)+ABS(H50-G50)</f>
        <v>0.93333333333333335</v>
      </c>
      <c r="K47" s="35">
        <f>I47*J47</f>
        <v>0.46280991735537186</v>
      </c>
    </row>
    <row r="48" spans="3:11" x14ac:dyDescent="0.25">
      <c r="C48" s="16"/>
      <c r="D48" s="25"/>
      <c r="E48" s="26"/>
      <c r="F48" s="8">
        <v>2</v>
      </c>
      <c r="G48" s="19">
        <f>1/5</f>
        <v>0.2</v>
      </c>
      <c r="H48" s="19">
        <f>2/6</f>
        <v>0.33333333333333331</v>
      </c>
      <c r="I48" s="31"/>
      <c r="J48" s="32"/>
      <c r="K48" s="36"/>
    </row>
    <row r="49" spans="3:11" x14ac:dyDescent="0.25">
      <c r="C49" s="16"/>
      <c r="D49" s="25"/>
      <c r="E49" s="26"/>
      <c r="F49" s="8">
        <v>3</v>
      </c>
      <c r="G49" s="19">
        <f>2/5</f>
        <v>0.4</v>
      </c>
      <c r="H49" s="19">
        <f>2/6</f>
        <v>0.33333333333333331</v>
      </c>
      <c r="I49" s="31"/>
      <c r="J49" s="32"/>
      <c r="K49" s="36"/>
    </row>
    <row r="50" spans="3:11" ht="15.75" thickBot="1" x14ac:dyDescent="0.3">
      <c r="C50" s="17"/>
      <c r="D50" s="27"/>
      <c r="E50" s="28"/>
      <c r="F50" s="10">
        <v>4</v>
      </c>
      <c r="G50" s="21">
        <f>2/5</f>
        <v>0.4</v>
      </c>
      <c r="H50" s="21">
        <f>0/6</f>
        <v>0</v>
      </c>
      <c r="I50" s="33"/>
      <c r="J50" s="34"/>
      <c r="K50" s="37"/>
    </row>
  </sheetData>
  <mergeCells count="57">
    <mergeCell ref="C47:C50"/>
    <mergeCell ref="D47:D50"/>
    <mergeCell ref="E47:E50"/>
    <mergeCell ref="I47:I50"/>
    <mergeCell ref="J47:J50"/>
    <mergeCell ref="K47:K50"/>
    <mergeCell ref="C43:C46"/>
    <mergeCell ref="D43:D46"/>
    <mergeCell ref="E43:E46"/>
    <mergeCell ref="I43:I46"/>
    <mergeCell ref="J43:J46"/>
    <mergeCell ref="K43:K46"/>
    <mergeCell ref="C40:K40"/>
    <mergeCell ref="C34:C37"/>
    <mergeCell ref="D34:D37"/>
    <mergeCell ref="E34:E37"/>
    <mergeCell ref="I34:I37"/>
    <mergeCell ref="J34:J37"/>
    <mergeCell ref="K34:K37"/>
    <mergeCell ref="C30:C33"/>
    <mergeCell ref="D30:D33"/>
    <mergeCell ref="E30:E33"/>
    <mergeCell ref="I30:I33"/>
    <mergeCell ref="J30:J33"/>
    <mergeCell ref="K30:K33"/>
    <mergeCell ref="C23:K23"/>
    <mergeCell ref="C26:C29"/>
    <mergeCell ref="D26:D29"/>
    <mergeCell ref="E26:E29"/>
    <mergeCell ref="I26:I29"/>
    <mergeCell ref="J26:J29"/>
    <mergeCell ref="K26:K29"/>
    <mergeCell ref="J5:J8"/>
    <mergeCell ref="J9:J12"/>
    <mergeCell ref="J13:J16"/>
    <mergeCell ref="J17:J20"/>
    <mergeCell ref="K5:K8"/>
    <mergeCell ref="K9:K12"/>
    <mergeCell ref="K13:K16"/>
    <mergeCell ref="K17:K20"/>
    <mergeCell ref="E17:E20"/>
    <mergeCell ref="D17:D20"/>
    <mergeCell ref="D13:D16"/>
    <mergeCell ref="D9:D12"/>
    <mergeCell ref="I5:I8"/>
    <mergeCell ref="I9:I12"/>
    <mergeCell ref="I13:I16"/>
    <mergeCell ref="I17:I20"/>
    <mergeCell ref="C2:K2"/>
    <mergeCell ref="C5:C8"/>
    <mergeCell ref="C9:C12"/>
    <mergeCell ref="C13:C16"/>
    <mergeCell ref="C17:C20"/>
    <mergeCell ref="D5:D8"/>
    <mergeCell ref="E5:E8"/>
    <mergeCell ref="E9:E12"/>
    <mergeCell ref="E13:E16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I D A A B Q S w M E F A A C A A g A G I t Z V 7 S u 5 g 6 i A A A A 9 g A A A B I A H A B D b 2 5 m a W c v U G F j a 2 F n Z S 5 4 b W w g o h g A K K A U A A A A A A A A A A A A A A A A A A A A A A A A A A A A h Y + x D o I w F E V / h X S n L X U x 5 F E H V 0 l M i M a 1 K R U a 4 W F o s f y b g 5 / k L 4 h R 1 M 3 x n n u G e + / X G 6 z G t o k u p n e 2 w 4 w k l J P I o O 5 K i 1 V G B n + M l 2 Q l Y a v 0 S V U m m m R 0 6 e j K j N T e n 1 P G Q g g 0 L G j X V 0 x w n r B D v i l 0 b V p F P r L 9 L 8 c W n V e o D Z G w f 4 2 R g i Y i o Y I L y o H N E H K L X 2 H q + b P 9 g b A e G j / 0 R h q M d w W w O Q J 7 f 5 A P U E s D B B Q A A g A I A B i L W V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Y i 1 l X K I p H u A 4 A A A A R A A A A E w A c A E Z v c m 1 1 b G F z L 1 N l Y 3 R p b 2 4 x L m 0 g o h g A K K A U A A A A A A A A A A A A A A A A A A A A A A A A A A A A K 0 5 N L s n M z 1 M I h t C G 1 g B Q S w E C L Q A U A A I A C A A Y i 1 l X t K 7 m D q I A A A D 2 A A A A E g A A A A A A A A A A A A A A A A A A A A A A Q 2 9 u Z m l n L 1 B h Y 2 t h Z 2 U u e G 1 s U E s B A i 0 A F A A C A A g A G I t Z V w / K 6 a u k A A A A 6 Q A A A B M A A A A A A A A A A A A A A A A A 7 g A A A F t D b 2 5 0 Z W 5 0 X 1 R 5 c G V z X S 5 4 b W x Q S w E C L Q A U A A I A C A A Y i 1 l X K I p H u A 4 A A A A R A A A A E w A A A A A A A A A A A A A A A A D f A Q A A R m 9 y b X V s Y X M v U 2 V j d G l v b j E u b V B L B Q Y A A A A A A w A D A M I A A A A 6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O n D 4 B w q W K k O + M 8 f k M D M Z s A A A A A A C A A A A A A A Q Z g A A A A E A A C A A A A A a b o 8 W J 8 C D 4 k g c 4 m s + w c e C W B H H h I 4 J w q B X / V u Z d R z 4 5 Q A A A A A O g A A A A A I A A C A A A A D M u W 5 8 b W W 7 0 1 a i A x U b y z 3 C a W Q W o 7 X D z X n T 2 I g U t + g C t F A A A A D V l W I W S T f q n z F 0 8 e 0 Z h N X y i c j Z t s 3 y P p x C x y F u r m H y A k v W A V Z j a O L I y 1 r 9 h j + 9 h N b t T A m y C 9 f U 4 L D 9 v u e r Y a R T p z Q K N v h L Q / b h R o P 7 P Z U x n 0 A A A A C Z D w 4 k y l B 0 8 X 4 M A F m v p 6 2 C Z E D I 8 p s v R R M 0 z B J T 2 R 8 / 0 q d 2 i S f S g T K M V 3 Q G S Y 0 l + I M x 8 F X r 4 b v A E z N 0 5 6 z v D C 9 E < / D a t a M a s h u p > 
</file>

<file path=customXml/itemProps1.xml><?xml version="1.0" encoding="utf-8"?>
<ds:datastoreItem xmlns:ds="http://schemas.openxmlformats.org/officeDocument/2006/customXml" ds:itemID="{7829CAA3-09E3-4C7C-8AF7-0051B821936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Owais</dc:creator>
  <cp:lastModifiedBy>Muhammad Owais</cp:lastModifiedBy>
  <dcterms:created xsi:type="dcterms:W3CDTF">2023-10-25T21:15:06Z</dcterms:created>
  <dcterms:modified xsi:type="dcterms:W3CDTF">2023-10-25T23:58:24Z</dcterms:modified>
</cp:coreProperties>
</file>