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CMDB\reporting\100M\Proletarka 716\"/>
    </mc:Choice>
  </mc:AlternateContent>
  <xr:revisionPtr revIDLastSave="0" documentId="13_ncr:1_{30E8AE8E-0AD6-45FA-8B31-829A403247C8}" xr6:coauthVersionLast="47" xr6:coauthVersionMax="47" xr10:uidLastSave="{00000000-0000-0000-0000-000000000000}"/>
  <bookViews>
    <workbookView xWindow="-120" yWindow="-120" windowWidth="29040" windowHeight="15720" tabRatio="697" xr2:uid="{00000000-000D-0000-FFFF-FFFF00000000}"/>
  </bookViews>
  <sheets>
    <sheet name="PUGC" sheetId="29" r:id="rId1"/>
    <sheet name="20.07.2021" sheetId="35" r:id="rId2"/>
    <sheet name="12.12.2021" sheetId="33" r:id="rId3"/>
    <sheet name="26.12.2021" sheetId="39" r:id="rId4"/>
    <sheet name="13.02.2022" sheetId="34" r:id="rId5"/>
    <sheet name="23.02.2022" sheetId="36" r:id="rId6"/>
    <sheet name="02.03.2022" sheetId="30" r:id="rId7"/>
    <sheet name="29.05.2022" sheetId="40" r:id="rId8"/>
    <sheet name="12.07.2022" sheetId="41" r:id="rId9"/>
    <sheet name="10.08.2022" sheetId="31" r:id="rId10"/>
    <sheet name="11.08.2022" sheetId="32" r:id="rId11"/>
    <sheet name="25.08.2022" sheetId="38" r:id="rId12"/>
    <sheet name="24.09.2022" sheetId="37" r:id="rId13"/>
  </sheets>
  <externalReferences>
    <externalReference r:id="rId14"/>
  </externalReferences>
  <definedNames>
    <definedName name="_11" localSheetId="9">#REF!</definedName>
    <definedName name="_11" localSheetId="10">#REF!</definedName>
    <definedName name="_11" localSheetId="8">#REF!</definedName>
    <definedName name="_11" localSheetId="2">#REF!</definedName>
    <definedName name="_11" localSheetId="4">#REF!</definedName>
    <definedName name="_11" localSheetId="1">#REF!</definedName>
    <definedName name="_11" localSheetId="5">#REF!</definedName>
    <definedName name="_11" localSheetId="12">#REF!</definedName>
    <definedName name="_11" localSheetId="11">#REF!</definedName>
    <definedName name="_11" localSheetId="3">#REF!</definedName>
    <definedName name="_11" localSheetId="7">#REF!</definedName>
    <definedName name="_11">#REF!</definedName>
    <definedName name="_xlnm.Print_Area" localSheetId="6">'02.03.2022'!$A$1:$M$112</definedName>
    <definedName name="_xlnm.Print_Area" localSheetId="9">'10.08.2022'!$A$1:$M$115</definedName>
    <definedName name="_xlnm.Print_Area" localSheetId="10">'11.08.2022'!$A$1:$M$115</definedName>
    <definedName name="_xlnm.Print_Area" localSheetId="8">'12.07.2022'!$A$1:$M$115</definedName>
    <definedName name="_xlnm.Print_Area" localSheetId="2">'12.12.2021'!$A$1:$M$112</definedName>
    <definedName name="_xlnm.Print_Area" localSheetId="4">'13.02.2022'!$A$1:$M$112</definedName>
    <definedName name="_xlnm.Print_Area" localSheetId="1">'20.07.2021'!$A$2:$R$92</definedName>
    <definedName name="_xlnm.Print_Area" localSheetId="5">'23.02.2022'!$A$1:$M$112</definedName>
    <definedName name="_xlnm.Print_Area" localSheetId="12">'24.09.2022'!$A$1:$M$111</definedName>
    <definedName name="_xlnm.Print_Area" localSheetId="11">'25.08.2022'!$A$1:$M$106</definedName>
    <definedName name="_xlnm.Print_Area" localSheetId="3">'26.12.2021'!$A$1:$M$111</definedName>
    <definedName name="_xlnm.Print_Area" localSheetId="7">'29.05.2022'!$A$1:$M$112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1" i="41" l="1"/>
  <c r="M90" i="41"/>
  <c r="M89" i="41"/>
  <c r="M88" i="41"/>
  <c r="M87" i="41"/>
  <c r="M86" i="41"/>
  <c r="M85" i="41"/>
  <c r="M84" i="41"/>
  <c r="M83" i="41"/>
  <c r="M82" i="41"/>
  <c r="M81" i="41"/>
  <c r="M80" i="41"/>
  <c r="M79" i="41"/>
  <c r="M78" i="41"/>
  <c r="M77" i="41"/>
  <c r="M76" i="41"/>
  <c r="M75" i="41"/>
  <c r="M74" i="41"/>
  <c r="M73" i="41"/>
  <c r="M72" i="41"/>
  <c r="M71" i="41"/>
  <c r="M70" i="41"/>
  <c r="M69" i="41"/>
  <c r="L68" i="41"/>
  <c r="A60" i="41"/>
  <c r="M58" i="41"/>
  <c r="M57" i="41"/>
  <c r="M56" i="41"/>
  <c r="M55" i="41"/>
  <c r="M54" i="41"/>
  <c r="M53" i="41"/>
  <c r="M50" i="41"/>
  <c r="M49" i="41"/>
  <c r="M48" i="41"/>
  <c r="M47" i="41"/>
  <c r="M46" i="41"/>
  <c r="M45" i="41"/>
  <c r="M44" i="41"/>
  <c r="M38" i="41"/>
  <c r="M37" i="41"/>
  <c r="M36" i="41"/>
  <c r="M35" i="41"/>
  <c r="M34" i="41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H11" i="4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26" i="41" s="1"/>
  <c r="H91" i="40" l="1"/>
  <c r="M89" i="40"/>
  <c r="M88" i="40"/>
  <c r="M87" i="40"/>
  <c r="M86" i="40"/>
  <c r="M85" i="40"/>
  <c r="M84" i="40"/>
  <c r="M83" i="40"/>
  <c r="M82" i="40"/>
  <c r="M81" i="40"/>
  <c r="M80" i="40"/>
  <c r="M79" i="40"/>
  <c r="M78" i="40"/>
  <c r="M77" i="40"/>
  <c r="M76" i="40"/>
  <c r="M75" i="40"/>
  <c r="M74" i="40"/>
  <c r="M73" i="40"/>
  <c r="M72" i="40"/>
  <c r="M71" i="40"/>
  <c r="M70" i="40"/>
  <c r="M69" i="40"/>
  <c r="A60" i="40"/>
  <c r="M56" i="40"/>
  <c r="M55" i="40"/>
  <c r="M54" i="40"/>
  <c r="M53" i="40"/>
  <c r="M50" i="40"/>
  <c r="M49" i="40"/>
  <c r="M48" i="40"/>
  <c r="M47" i="40"/>
  <c r="M46" i="40"/>
  <c r="M45" i="40"/>
  <c r="M44" i="40"/>
  <c r="M36" i="40"/>
  <c r="M35" i="40"/>
  <c r="M34" i="40"/>
  <c r="M33" i="40"/>
  <c r="M32" i="40"/>
  <c r="M31" i="40"/>
  <c r="M30" i="40"/>
  <c r="M29" i="40"/>
  <c r="M28" i="40"/>
  <c r="M27" i="40"/>
  <c r="M26" i="40"/>
  <c r="M25" i="40"/>
  <c r="M24" i="40"/>
  <c r="M23" i="40"/>
  <c r="M22" i="40"/>
  <c r="M21" i="40"/>
  <c r="M20" i="40"/>
  <c r="M19" i="40"/>
  <c r="M18" i="40"/>
  <c r="M17" i="40"/>
  <c r="M16" i="40"/>
  <c r="M15" i="40"/>
  <c r="M14" i="40"/>
  <c r="M13" i="40"/>
  <c r="H11" i="40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91" i="39"/>
  <c r="M86" i="39"/>
  <c r="M85" i="39"/>
  <c r="M84" i="39"/>
  <c r="M83" i="39"/>
  <c r="M82" i="39"/>
  <c r="M81" i="39"/>
  <c r="M80" i="39"/>
  <c r="M79" i="39"/>
  <c r="M78" i="39"/>
  <c r="M77" i="39"/>
  <c r="M76" i="39"/>
  <c r="M75" i="39"/>
  <c r="M74" i="39"/>
  <c r="M73" i="39"/>
  <c r="M72" i="39"/>
  <c r="M71" i="39"/>
  <c r="M70" i="39"/>
  <c r="M69" i="39"/>
  <c r="M68" i="39"/>
  <c r="A60" i="39"/>
  <c r="M56" i="39"/>
  <c r="M55" i="39"/>
  <c r="M54" i="39"/>
  <c r="M53" i="39"/>
  <c r="M50" i="39"/>
  <c r="M49" i="39"/>
  <c r="M48" i="39"/>
  <c r="M47" i="39"/>
  <c r="M46" i="39"/>
  <c r="M45" i="39"/>
  <c r="M44" i="39"/>
  <c r="M29" i="39"/>
  <c r="M28" i="39"/>
  <c r="M27" i="39"/>
  <c r="M26" i="39"/>
  <c r="M25" i="39"/>
  <c r="M24" i="39"/>
  <c r="M23" i="39"/>
  <c r="M22" i="39"/>
  <c r="M21" i="39"/>
  <c r="M20" i="39"/>
  <c r="M19" i="39"/>
  <c r="M18" i="39"/>
  <c r="M17" i="39"/>
  <c r="M16" i="39"/>
  <c r="M15" i="39"/>
  <c r="M14" i="39"/>
  <c r="M13" i="39"/>
  <c r="H12" i="39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11" i="39"/>
  <c r="H82" i="38"/>
  <c r="M80" i="38"/>
  <c r="M79" i="38"/>
  <c r="M78" i="38"/>
  <c r="M77" i="38"/>
  <c r="M76" i="38"/>
  <c r="M75" i="38"/>
  <c r="M74" i="38"/>
  <c r="M73" i="38"/>
  <c r="M72" i="38"/>
  <c r="M71" i="38"/>
  <c r="M70" i="38"/>
  <c r="M69" i="38"/>
  <c r="M68" i="38"/>
  <c r="M67" i="38"/>
  <c r="A59" i="38"/>
  <c r="M44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5" i="38"/>
  <c r="M14" i="38"/>
  <c r="M13" i="38"/>
  <c r="H11" i="38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87" i="37"/>
  <c r="M77" i="37"/>
  <c r="M76" i="37"/>
  <c r="M75" i="37"/>
  <c r="M74" i="37"/>
  <c r="M72" i="37"/>
  <c r="A59" i="37"/>
  <c r="M44" i="37"/>
  <c r="M29" i="37"/>
  <c r="M28" i="37"/>
  <c r="M27" i="37"/>
  <c r="M26" i="37"/>
  <c r="M25" i="37"/>
  <c r="M24" i="37"/>
  <c r="M23" i="37"/>
  <c r="M22" i="37"/>
  <c r="M21" i="37"/>
  <c r="M20" i="37"/>
  <c r="M19" i="37"/>
  <c r="M18" i="37"/>
  <c r="M17" i="37"/>
  <c r="M16" i="37"/>
  <c r="M15" i="37"/>
  <c r="M14" i="37"/>
  <c r="M13" i="37"/>
  <c r="H11" i="37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H91" i="36"/>
  <c r="M89" i="36"/>
  <c r="M88" i="36"/>
  <c r="M87" i="36"/>
  <c r="M86" i="36"/>
  <c r="M85" i="36"/>
  <c r="M84" i="36"/>
  <c r="M83" i="36"/>
  <c r="M82" i="36"/>
  <c r="M81" i="36"/>
  <c r="M80" i="36"/>
  <c r="M79" i="36"/>
  <c r="M78" i="36"/>
  <c r="M77" i="36"/>
  <c r="M76" i="36"/>
  <c r="M75" i="36"/>
  <c r="M74" i="36"/>
  <c r="M73" i="36"/>
  <c r="M72" i="36"/>
  <c r="M71" i="36"/>
  <c r="M70" i="36"/>
  <c r="M69" i="36"/>
  <c r="M68" i="36"/>
  <c r="A60" i="36"/>
  <c r="M56" i="36"/>
  <c r="M55" i="36"/>
  <c r="M54" i="36"/>
  <c r="M53" i="36"/>
  <c r="M50" i="36"/>
  <c r="M49" i="36"/>
  <c r="M48" i="36"/>
  <c r="M47" i="36"/>
  <c r="M46" i="36"/>
  <c r="M45" i="36"/>
  <c r="M44" i="36"/>
  <c r="M36" i="36"/>
  <c r="M35" i="36"/>
  <c r="M34" i="36"/>
  <c r="M33" i="36"/>
  <c r="M32" i="36"/>
  <c r="M31" i="36"/>
  <c r="M30" i="36"/>
  <c r="M29" i="36"/>
  <c r="M28" i="36"/>
  <c r="M27" i="36"/>
  <c r="M26" i="36"/>
  <c r="M25" i="36"/>
  <c r="M24" i="36"/>
  <c r="M23" i="36"/>
  <c r="M22" i="36"/>
  <c r="M21" i="36"/>
  <c r="M20" i="36"/>
  <c r="M19" i="36"/>
  <c r="M18" i="36"/>
  <c r="M17" i="36"/>
  <c r="M16" i="36"/>
  <c r="M15" i="36"/>
  <c r="M14" i="36"/>
  <c r="M13" i="36"/>
  <c r="H12" i="36"/>
  <c r="H13" i="36" s="1"/>
  <c r="H14" i="36" s="1"/>
  <c r="H15" i="36" s="1"/>
  <c r="H16" i="36" s="1"/>
  <c r="H17" i="36" s="1"/>
  <c r="H18" i="36" s="1"/>
  <c r="H19" i="36" s="1"/>
  <c r="H20" i="36" s="1"/>
  <c r="H21" i="36" s="1"/>
  <c r="H11" i="36"/>
  <c r="K72" i="35"/>
  <c r="Q62" i="35"/>
  <c r="Q61" i="35"/>
  <c r="Q60" i="35"/>
  <c r="Q59" i="35"/>
  <c r="Q58" i="35"/>
  <c r="Q56" i="35"/>
  <c r="Q54" i="35"/>
  <c r="Q35" i="35"/>
  <c r="Q31" i="35"/>
  <c r="Q30" i="35"/>
  <c r="K30" i="35"/>
  <c r="Q29" i="35"/>
  <c r="K29" i="35"/>
  <c r="Q26" i="35"/>
  <c r="Q25" i="35"/>
  <c r="Q24" i="35"/>
  <c r="Q23" i="35"/>
  <c r="Q22" i="35"/>
  <c r="Q21" i="35"/>
  <c r="Q20" i="35"/>
  <c r="Q19" i="35"/>
  <c r="Q18" i="35"/>
  <c r="Q17" i="35"/>
  <c r="K13" i="35"/>
  <c r="K14" i="35" s="1"/>
  <c r="K15" i="35" s="1"/>
  <c r="K16" i="35" s="1"/>
  <c r="K17" i="35" s="1"/>
  <c r="K18" i="35" s="1"/>
  <c r="H91" i="34"/>
  <c r="M89" i="34"/>
  <c r="M88" i="34"/>
  <c r="M87" i="34"/>
  <c r="M86" i="34"/>
  <c r="M85" i="34"/>
  <c r="M84" i="34"/>
  <c r="M83" i="34"/>
  <c r="M82" i="34"/>
  <c r="M81" i="34"/>
  <c r="M80" i="34"/>
  <c r="M79" i="34"/>
  <c r="M78" i="34"/>
  <c r="M77" i="34"/>
  <c r="M76" i="34"/>
  <c r="M75" i="34"/>
  <c r="M74" i="34"/>
  <c r="M73" i="34"/>
  <c r="M72" i="34"/>
  <c r="M71" i="34"/>
  <c r="M70" i="34"/>
  <c r="M69" i="34"/>
  <c r="L68" i="34"/>
  <c r="A60" i="34"/>
  <c r="M56" i="34"/>
  <c r="M55" i="34"/>
  <c r="M54" i="34"/>
  <c r="M53" i="34"/>
  <c r="M50" i="34"/>
  <c r="M49" i="34"/>
  <c r="M48" i="34"/>
  <c r="M47" i="34"/>
  <c r="M46" i="34"/>
  <c r="M45" i="34"/>
  <c r="M44" i="34"/>
  <c r="M36" i="34"/>
  <c r="M35" i="34"/>
  <c r="M34" i="34"/>
  <c r="M33" i="34"/>
  <c r="M32" i="34"/>
  <c r="M31" i="34"/>
  <c r="M30" i="34"/>
  <c r="M29" i="34"/>
  <c r="M28" i="34"/>
  <c r="M27" i="34"/>
  <c r="M26" i="34"/>
  <c r="M25" i="34"/>
  <c r="M24" i="34"/>
  <c r="M23" i="34"/>
  <c r="M22" i="34"/>
  <c r="M21" i="34"/>
  <c r="M20" i="34"/>
  <c r="M19" i="34"/>
  <c r="M18" i="34"/>
  <c r="M17" i="34"/>
  <c r="M16" i="34"/>
  <c r="M15" i="34"/>
  <c r="M14" i="34"/>
  <c r="M13" i="34"/>
  <c r="H11" i="34"/>
  <c r="H12" i="34" s="1"/>
  <c r="H13" i="34" s="1"/>
  <c r="H14" i="34" s="1"/>
  <c r="H15" i="34" s="1"/>
  <c r="H16" i="34" s="1"/>
  <c r="H17" i="34" s="1"/>
  <c r="H18" i="34" s="1"/>
  <c r="H19" i="34" s="1"/>
  <c r="H20" i="34" s="1"/>
  <c r="H21" i="34" s="1"/>
  <c r="H22" i="34" s="1"/>
  <c r="H23" i="34" s="1"/>
  <c r="H24" i="34" s="1"/>
  <c r="H25" i="34" s="1"/>
  <c r="H26" i="34" s="1"/>
  <c r="H27" i="34" s="1"/>
  <c r="J6" i="34"/>
  <c r="H91" i="33"/>
  <c r="M86" i="33"/>
  <c r="M85" i="33"/>
  <c r="M84" i="33"/>
  <c r="M83" i="33"/>
  <c r="M82" i="33"/>
  <c r="M81" i="33"/>
  <c r="M80" i="33"/>
  <c r="M79" i="33"/>
  <c r="M78" i="33"/>
  <c r="M77" i="33"/>
  <c r="M76" i="33"/>
  <c r="M75" i="33"/>
  <c r="M74" i="33"/>
  <c r="M73" i="33"/>
  <c r="M72" i="33"/>
  <c r="M71" i="33"/>
  <c r="M70" i="33"/>
  <c r="M69" i="33"/>
  <c r="L68" i="33"/>
  <c r="M64" i="33"/>
  <c r="M63" i="33"/>
  <c r="M62" i="33"/>
  <c r="M61" i="33"/>
  <c r="M60" i="33"/>
  <c r="A60" i="33"/>
  <c r="M59" i="33"/>
  <c r="M58" i="33"/>
  <c r="M57" i="33"/>
  <c r="M56" i="33"/>
  <c r="M55" i="33"/>
  <c r="M54" i="33"/>
  <c r="M53" i="33"/>
  <c r="M50" i="33"/>
  <c r="M49" i="33"/>
  <c r="M48" i="33"/>
  <c r="M47" i="33"/>
  <c r="M46" i="33"/>
  <c r="M45" i="33"/>
  <c r="M44" i="33"/>
  <c r="M43" i="33"/>
  <c r="M42" i="33"/>
  <c r="M41" i="33"/>
  <c r="M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H11" i="33"/>
  <c r="H12" i="33" s="1"/>
  <c r="H13" i="33" s="1"/>
  <c r="H14" i="33" s="1"/>
  <c r="H15" i="33" s="1"/>
  <c r="H16" i="33" s="1"/>
  <c r="H17" i="33" s="1"/>
  <c r="H18" i="33" s="1"/>
  <c r="H19" i="33" s="1"/>
  <c r="H20" i="33" s="1"/>
  <c r="J6" i="33"/>
  <c r="M91" i="32" l="1"/>
  <c r="H91" i="32"/>
  <c r="M90" i="32"/>
  <c r="M89" i="32"/>
  <c r="M88" i="32"/>
  <c r="M87" i="32"/>
  <c r="M86" i="32"/>
  <c r="M85" i="32"/>
  <c r="M84" i="32"/>
  <c r="M83" i="32"/>
  <c r="M82" i="32"/>
  <c r="M81" i="32"/>
  <c r="M80" i="32"/>
  <c r="M79" i="32"/>
  <c r="M78" i="32"/>
  <c r="M77" i="32"/>
  <c r="M76" i="32"/>
  <c r="M75" i="32"/>
  <c r="M74" i="32"/>
  <c r="M73" i="32"/>
  <c r="M72" i="32"/>
  <c r="M71" i="32"/>
  <c r="M70" i="32"/>
  <c r="M69" i="32"/>
  <c r="A60" i="32"/>
  <c r="M58" i="32"/>
  <c r="M57" i="32"/>
  <c r="M56" i="32"/>
  <c r="M55" i="32"/>
  <c r="M54" i="32"/>
  <c r="M53" i="32"/>
  <c r="M50" i="32"/>
  <c r="M49" i="32"/>
  <c r="M48" i="32"/>
  <c r="M47" i="32"/>
  <c r="M46" i="32"/>
  <c r="M45" i="32"/>
  <c r="M44" i="32"/>
  <c r="M38" i="32"/>
  <c r="M37" i="32"/>
  <c r="M36" i="32"/>
  <c r="M35" i="32"/>
  <c r="M34" i="32"/>
  <c r="M33" i="32"/>
  <c r="M32" i="32"/>
  <c r="M31" i="32"/>
  <c r="M30" i="32"/>
  <c r="M29" i="32"/>
  <c r="M28" i="32"/>
  <c r="M27" i="32"/>
  <c r="M26" i="32"/>
  <c r="M25" i="32"/>
  <c r="M24" i="32"/>
  <c r="M23" i="32"/>
  <c r="M22" i="32"/>
  <c r="M21" i="32"/>
  <c r="M20" i="32"/>
  <c r="M19" i="32"/>
  <c r="M18" i="32"/>
  <c r="M17" i="32"/>
  <c r="M16" i="32"/>
  <c r="M15" i="32"/>
  <c r="M14" i="32"/>
  <c r="M13" i="32"/>
  <c r="H11" i="32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M91" i="31" l="1"/>
  <c r="H91" i="31"/>
  <c r="M90" i="31"/>
  <c r="M89" i="31"/>
  <c r="M88" i="31"/>
  <c r="M87" i="31"/>
  <c r="M86" i="31"/>
  <c r="M85" i="31"/>
  <c r="M84" i="31"/>
  <c r="M83" i="31"/>
  <c r="M82" i="31"/>
  <c r="M81" i="31"/>
  <c r="M80" i="31"/>
  <c r="M79" i="31"/>
  <c r="M78" i="31"/>
  <c r="M77" i="31"/>
  <c r="M76" i="31"/>
  <c r="M75" i="31"/>
  <c r="M74" i="31"/>
  <c r="M73" i="31"/>
  <c r="M72" i="31"/>
  <c r="M71" i="31"/>
  <c r="M70" i="31"/>
  <c r="M69" i="31"/>
  <c r="A60" i="31"/>
  <c r="M58" i="31"/>
  <c r="M57" i="31"/>
  <c r="M56" i="31"/>
  <c r="M55" i="31"/>
  <c r="M54" i="31"/>
  <c r="M53" i="31"/>
  <c r="M50" i="31"/>
  <c r="M49" i="31"/>
  <c r="M48" i="31"/>
  <c r="M47" i="31"/>
  <c r="M46" i="31"/>
  <c r="M45" i="31"/>
  <c r="M44" i="31"/>
  <c r="M38" i="31"/>
  <c r="M37" i="31"/>
  <c r="M36" i="31"/>
  <c r="M35" i="31"/>
  <c r="M34" i="31"/>
  <c r="M33" i="31"/>
  <c r="M32" i="31"/>
  <c r="M31" i="31"/>
  <c r="M30" i="31"/>
  <c r="M29" i="31"/>
  <c r="M28" i="31"/>
  <c r="M27" i="31"/>
  <c r="M26" i="31"/>
  <c r="M25" i="31"/>
  <c r="M24" i="31"/>
  <c r="M23" i="31"/>
  <c r="M22" i="31"/>
  <c r="M21" i="31"/>
  <c r="M20" i="31"/>
  <c r="M19" i="31"/>
  <c r="M18" i="31"/>
  <c r="M17" i="31"/>
  <c r="M16" i="31"/>
  <c r="M15" i="31"/>
  <c r="M14" i="31"/>
  <c r="M13" i="31"/>
  <c r="H11" i="3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91" i="30" l="1"/>
  <c r="M89" i="30"/>
  <c r="M88" i="30"/>
  <c r="M87" i="30"/>
  <c r="M86" i="30"/>
  <c r="M85" i="30"/>
  <c r="M84" i="30"/>
  <c r="M83" i="30"/>
  <c r="M82" i="30"/>
  <c r="M81" i="30"/>
  <c r="M80" i="30"/>
  <c r="M79" i="30"/>
  <c r="M78" i="30"/>
  <c r="M77" i="30"/>
  <c r="M76" i="30"/>
  <c r="M75" i="30"/>
  <c r="M74" i="30"/>
  <c r="M73" i="30"/>
  <c r="M72" i="30"/>
  <c r="M71" i="30"/>
  <c r="M70" i="30"/>
  <c r="M69" i="30"/>
  <c r="L68" i="30"/>
  <c r="A60" i="30"/>
  <c r="M56" i="30"/>
  <c r="M55" i="30"/>
  <c r="M54" i="30"/>
  <c r="M53" i="30"/>
  <c r="M50" i="30"/>
  <c r="M49" i="30"/>
  <c r="M48" i="30"/>
  <c r="M47" i="30"/>
  <c r="M46" i="30"/>
  <c r="M45" i="30"/>
  <c r="M44" i="30"/>
  <c r="M36" i="30"/>
  <c r="M35" i="30"/>
  <c r="M34" i="30"/>
  <c r="M33" i="30"/>
  <c r="M32" i="30"/>
  <c r="M31" i="30"/>
  <c r="M30" i="30"/>
  <c r="M29" i="30"/>
  <c r="M28" i="30"/>
  <c r="M27" i="30"/>
  <c r="M26" i="30"/>
  <c r="M25" i="30"/>
  <c r="M24" i="30"/>
  <c r="M23" i="30"/>
  <c r="M22" i="30"/>
  <c r="M21" i="30"/>
  <c r="M20" i="30"/>
  <c r="M19" i="30"/>
  <c r="M18" i="30"/>
  <c r="M17" i="30"/>
  <c r="M16" i="30"/>
  <c r="M15" i="30"/>
  <c r="M14" i="30"/>
  <c r="M13" i="30"/>
  <c r="H11" i="30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I5" i="29" l="1"/>
  <c r="I6" i="29"/>
  <c r="I7" i="29"/>
  <c r="I8" i="29"/>
  <c r="I9" i="29" s="1"/>
  <c r="I10" i="29"/>
  <c r="I11" i="29"/>
  <c r="I17" i="29"/>
  <c r="I18" i="29"/>
  <c r="I19" i="29"/>
  <c r="I20" i="29"/>
  <c r="I21" i="29"/>
  <c r="I22" i="29"/>
  <c r="I23" i="29"/>
  <c r="F24" i="29"/>
  <c r="C24" i="29"/>
  <c r="F12" i="29" l="1"/>
  <c r="C12" i="29"/>
  <c r="J11" i="29"/>
  <c r="K11" i="29" s="1"/>
  <c r="J9" i="29"/>
  <c r="K9" i="29" s="1"/>
  <c r="J7" i="29"/>
  <c r="K7" i="29" s="1"/>
  <c r="J6" i="29"/>
  <c r="K6" i="29" s="1"/>
  <c r="I12" i="29"/>
  <c r="J5" i="29" l="1"/>
  <c r="J12" i="29" l="1"/>
  <c r="K5" i="29"/>
  <c r="K12" i="29" s="1"/>
  <c r="J17" i="29" l="1"/>
  <c r="K17" i="29" s="1"/>
  <c r="J23" i="29"/>
  <c r="K23" i="29" s="1"/>
  <c r="J19" i="29"/>
  <c r="K19" i="29" s="1"/>
  <c r="J20" i="29"/>
  <c r="K20" i="29" s="1"/>
  <c r="I24" i="29"/>
  <c r="J18" i="29"/>
  <c r="K18" i="29" s="1"/>
  <c r="K24" i="29" l="1"/>
  <c r="J24" i="29"/>
</calcChain>
</file>

<file path=xl/sharedStrings.xml><?xml version="1.0" encoding="utf-8"?>
<sst xmlns="http://schemas.openxmlformats.org/spreadsheetml/2006/main" count="3551" uniqueCount="926">
  <si>
    <t>Факт</t>
  </si>
  <si>
    <t>План</t>
  </si>
  <si>
    <t>Штраф, грн</t>
  </si>
  <si>
    <t>Факт - План</t>
  </si>
  <si>
    <t>Підготовчі роботи, мобілізація та монтаж</t>
  </si>
  <si>
    <t>Етап 1</t>
  </si>
  <si>
    <t>Демонтаж, демобілізація</t>
  </si>
  <si>
    <t>Етап 2</t>
  </si>
  <si>
    <t>Етап 3</t>
  </si>
  <si>
    <t>Етап 4</t>
  </si>
  <si>
    <t>Етап 5</t>
  </si>
  <si>
    <t>Акт</t>
  </si>
  <si>
    <t>31.12.2021</t>
  </si>
  <si>
    <t>Начало</t>
  </si>
  <si>
    <t>Конец</t>
  </si>
  <si>
    <t>Етап</t>
  </si>
  <si>
    <t>Акт, грн</t>
  </si>
  <si>
    <t>Акт №</t>
  </si>
  <si>
    <t>Назва робіт</t>
  </si>
  <si>
    <t>Простой</t>
  </si>
  <si>
    <t>12.07.2022</t>
  </si>
  <si>
    <t>св. №716 Пролетарського НГКР</t>
  </si>
  <si>
    <t>Кондуктор Ø323,9</t>
  </si>
  <si>
    <t>Технічна колона Ø244,5</t>
  </si>
  <si>
    <t>Експлуатаційна колона Ø168,3</t>
  </si>
  <si>
    <t>03.02.2022</t>
  </si>
  <si>
    <t>Випробовування</t>
  </si>
  <si>
    <t>простой</t>
  </si>
  <si>
    <t>* по датам актов</t>
  </si>
  <si>
    <t>* по рапортам</t>
  </si>
  <si>
    <t>02.03.2022р</t>
  </si>
  <si>
    <t>Св. № 716 Пролетарського НГКР</t>
  </si>
  <si>
    <t>Вибій на поч.доби (м)</t>
  </si>
  <si>
    <t>Вибій на кінець доби (м)</t>
  </si>
  <si>
    <t xml:space="preserve"> </t>
  </si>
  <si>
    <t>Проходка за добу(м)</t>
  </si>
  <si>
    <t>Час мех. буріння (год)</t>
  </si>
  <si>
    <t xml:space="preserve">Мех. швидкість ( м /год) </t>
  </si>
  <si>
    <t>Тип долота</t>
  </si>
  <si>
    <t>Бур.колона на 7:00</t>
  </si>
  <si>
    <t xml:space="preserve">     </t>
  </si>
  <si>
    <t>Øмм</t>
  </si>
  <si>
    <t>№</t>
  </si>
  <si>
    <t>Тип</t>
  </si>
  <si>
    <t xml:space="preserve"> Øзов(мм)</t>
  </si>
  <si>
    <t xml:space="preserve"> Øвн(мм)</t>
  </si>
  <si>
    <t>З'єднання</t>
  </si>
  <si>
    <t>Довж(м)</t>
  </si>
  <si>
    <r>
      <t>Σ</t>
    </r>
    <r>
      <rPr>
        <b/>
        <i/>
        <sz val="18"/>
        <rFont val="Arial"/>
        <family val="2"/>
        <charset val="204"/>
      </rPr>
      <t>Довж.(м)</t>
    </r>
  </si>
  <si>
    <t>Назв.</t>
  </si>
  <si>
    <t>Залишок на початок доби</t>
  </si>
  <si>
    <t>Одерж.</t>
  </si>
  <si>
    <t>Витр.</t>
  </si>
  <si>
    <t>Залишок на кінець доби</t>
  </si>
  <si>
    <t>№JV1483</t>
  </si>
  <si>
    <t>Долото  MDSi519 LBPX</t>
  </si>
  <si>
    <t>5х9,5</t>
  </si>
  <si>
    <t>Кз117</t>
  </si>
  <si>
    <t xml:space="preserve">Проробка год/м         </t>
  </si>
  <si>
    <t>ГВД 6 3/4" №675s1006</t>
  </si>
  <si>
    <t>Мз117хМз133</t>
  </si>
  <si>
    <t xml:space="preserve">доба </t>
  </si>
  <si>
    <t>разом</t>
  </si>
  <si>
    <t>КЛС 215 №119</t>
  </si>
  <si>
    <t>З-133</t>
  </si>
  <si>
    <t xml:space="preserve">Кристал-1000      </t>
  </si>
  <si>
    <t>0:00/0</t>
  </si>
  <si>
    <t>1:00/17</t>
  </si>
  <si>
    <t>ОБТ-165 (2ск)</t>
  </si>
  <si>
    <t xml:space="preserve">Pentosil plus         </t>
  </si>
  <si>
    <t>КЛС 215 №0307</t>
  </si>
  <si>
    <t>Каустична сода</t>
  </si>
  <si>
    <t xml:space="preserve">Робота долота год/м          </t>
  </si>
  <si>
    <t>ОБТ-165 (8ск)</t>
  </si>
  <si>
    <t>Кальцинована сода</t>
  </si>
  <si>
    <t>ЯС 6 1/2" (165мм) №1416-1387</t>
  </si>
  <si>
    <t>Gip-filt марка Е</t>
  </si>
  <si>
    <t>48:45/338</t>
  </si>
  <si>
    <t>Geosperse composite</t>
  </si>
  <si>
    <t>HWDP 114мм (6тр)</t>
  </si>
  <si>
    <t>PAC-LV</t>
  </si>
  <si>
    <t>ТБПВ 114х8,56 G105 18° 2кл (64св)</t>
  </si>
  <si>
    <t>Вапно</t>
  </si>
  <si>
    <t>ТБПВ 114х8,56 G105 18° 1кл (34св)</t>
  </si>
  <si>
    <t>Графіт</t>
  </si>
  <si>
    <t xml:space="preserve">Наддолотний амортизатор                     </t>
  </si>
  <si>
    <t>Аварійна труба</t>
  </si>
  <si>
    <t>кальцій хлористий</t>
  </si>
  <si>
    <t>доба</t>
  </si>
  <si>
    <t>Лігнопак М</t>
  </si>
  <si>
    <t>ПАР комплексний</t>
  </si>
  <si>
    <t>Спуск</t>
  </si>
  <si>
    <t>Підйом</t>
  </si>
  <si>
    <t>Емульсол</t>
  </si>
  <si>
    <t>НТФК</t>
  </si>
  <si>
    <t>312</t>
  </si>
  <si>
    <t>ЯС год/м  № 1416-1387</t>
  </si>
  <si>
    <t>Geostarch polymer</t>
  </si>
  <si>
    <t>Еко-мікс (горіх. Кольматант)</t>
  </si>
  <si>
    <t>120:00 / 547</t>
  </si>
  <si>
    <t>Калій хлористий</t>
  </si>
  <si>
    <t>Ackarb 5</t>
  </si>
  <si>
    <t>23.02.22 в 22:30</t>
  </si>
  <si>
    <t>Ackarb 20</t>
  </si>
  <si>
    <t>Нафта</t>
  </si>
  <si>
    <t>0</t>
  </si>
  <si>
    <t>Крохмаль модифікований ЄКР-У</t>
  </si>
  <si>
    <t>ГВД  № 675s1001</t>
  </si>
  <si>
    <t>Бактерицид</t>
  </si>
  <si>
    <t>Кальцит Nigtas 5мк</t>
  </si>
  <si>
    <t>Кальцит Nigtas 20мк</t>
  </si>
  <si>
    <t>23.02.22 в 21:00</t>
  </si>
  <si>
    <t>Насос №1</t>
  </si>
  <si>
    <t>Насос №2</t>
  </si>
  <si>
    <t>Е-800 (6 ")</t>
  </si>
  <si>
    <t>Е-800 (6")</t>
  </si>
  <si>
    <t>(152,4мм)</t>
  </si>
  <si>
    <t>Насос №3</t>
  </si>
  <si>
    <t>додаткова хімія</t>
  </si>
  <si>
    <t>F-800 (6 ")</t>
  </si>
  <si>
    <t xml:space="preserve">Буріння / Промивка </t>
  </si>
  <si>
    <t>Полімер-калієвий БР</t>
  </si>
  <si>
    <t>Напрацювання ОЦС</t>
  </si>
  <si>
    <t>Нав  т</t>
  </si>
  <si>
    <t>Густ. (г/см3)</t>
  </si>
  <si>
    <t>1,13</t>
  </si>
  <si>
    <t>назва</t>
  </si>
  <si>
    <t>тип</t>
  </si>
  <si>
    <t>робота</t>
  </si>
  <si>
    <t>наробка</t>
  </si>
  <si>
    <t xml:space="preserve">Об/хв </t>
  </si>
  <si>
    <t>В'язк. (сек)</t>
  </si>
  <si>
    <t>В/С №1</t>
  </si>
  <si>
    <t>140/140/140</t>
  </si>
  <si>
    <t>00:00</t>
  </si>
  <si>
    <t>738</t>
  </si>
  <si>
    <t>Р атм</t>
  </si>
  <si>
    <t>Філ. (см3/30хв)</t>
  </si>
  <si>
    <t>3,5</t>
  </si>
  <si>
    <t>В/С №2</t>
  </si>
  <si>
    <t>Q л/с</t>
  </si>
  <si>
    <t>PV (сП)</t>
  </si>
  <si>
    <t>14</t>
  </si>
  <si>
    <t>К-ть нас</t>
  </si>
  <si>
    <t>ДНС (сП/дПА)</t>
  </si>
  <si>
    <t>33(158)</t>
  </si>
  <si>
    <t>В/С №4</t>
  </si>
  <si>
    <t>100/120/120</t>
  </si>
  <si>
    <t>676</t>
  </si>
  <si>
    <t>СНС (дПа)</t>
  </si>
  <si>
    <t>58/136</t>
  </si>
  <si>
    <t>Desender</t>
  </si>
  <si>
    <t>441</t>
  </si>
  <si>
    <t>Темпер. (ºС)</t>
  </si>
  <si>
    <t>Desilter</t>
  </si>
  <si>
    <t>1</t>
  </si>
  <si>
    <t>ОТМ-5</t>
  </si>
  <si>
    <t>Ca²+ (%)</t>
  </si>
  <si>
    <t>90</t>
  </si>
  <si>
    <t>Дегазатор</t>
  </si>
  <si>
    <t>РТМ-50ПВ</t>
  </si>
  <si>
    <t>Cl- (%)</t>
  </si>
  <si>
    <t>3,7</t>
  </si>
  <si>
    <t>БС-АВ-4</t>
  </si>
  <si>
    <t>К+ (%)</t>
  </si>
  <si>
    <t>3,3</t>
  </si>
  <si>
    <t>Фільтраційні втрати, втрати на ситах</t>
  </si>
  <si>
    <r>
      <t>0м</t>
    </r>
    <r>
      <rPr>
        <b/>
        <sz val="12"/>
        <rFont val="Calibri"/>
        <family val="2"/>
        <charset val="204"/>
      </rPr>
      <t>³</t>
    </r>
  </si>
  <si>
    <t>KCl (%)</t>
  </si>
  <si>
    <t>6,40</t>
  </si>
  <si>
    <t>Чистка БШ</t>
  </si>
  <si>
    <t>0м³</t>
  </si>
  <si>
    <t>Мінералізація (%)</t>
  </si>
  <si>
    <t>7,58</t>
  </si>
  <si>
    <t xml:space="preserve">Касети запас </t>
  </si>
  <si>
    <t>API</t>
  </si>
  <si>
    <t>К-сть</t>
  </si>
  <si>
    <t>рН</t>
  </si>
  <si>
    <t>API 10</t>
  </si>
  <si>
    <t>3</t>
  </si>
  <si>
    <t>КТК</t>
  </si>
  <si>
    <t>API 70</t>
  </si>
  <si>
    <t>16</t>
  </si>
  <si>
    <t>Пісок (%)</t>
  </si>
  <si>
    <t>API 80</t>
  </si>
  <si>
    <t>6</t>
  </si>
  <si>
    <t xml:space="preserve"> Робота   центрифуг</t>
  </si>
  <si>
    <t>Кол.фаза кг/м³</t>
  </si>
  <si>
    <t>API 100</t>
  </si>
  <si>
    <t>17</t>
  </si>
  <si>
    <t>Вміст твердої фази /вміст змащ.дом.%</t>
  </si>
  <si>
    <t>4/7</t>
  </si>
  <si>
    <t>API 120</t>
  </si>
  <si>
    <t>9</t>
  </si>
  <si>
    <t>Назва ПММ</t>
  </si>
  <si>
    <t>За-шок на початок доби</t>
  </si>
  <si>
    <t>Завезено</t>
  </si>
  <si>
    <t>Використано</t>
  </si>
  <si>
    <t>Центрифуга -1</t>
  </si>
  <si>
    <t>API 230</t>
  </si>
  <si>
    <t xml:space="preserve">  23:00</t>
  </si>
  <si>
    <t>812:00</t>
  </si>
  <si>
    <t>API 140</t>
  </si>
  <si>
    <t>8</t>
  </si>
  <si>
    <t>Центрифуга -2</t>
  </si>
  <si>
    <t>Диз.пальне</t>
  </si>
  <si>
    <t>783:00</t>
  </si>
  <si>
    <t>Олива трансмісійна Fluide G3</t>
  </si>
  <si>
    <r>
      <t xml:space="preserve">Об'єм бур. р-ну </t>
    </r>
    <r>
      <rPr>
        <b/>
        <sz val="18"/>
        <rFont val="Arial"/>
        <family val="2"/>
        <charset val="204"/>
      </rPr>
      <t>∑- 202</t>
    </r>
  </si>
  <si>
    <t>Олива трансмісійна Fluide G3 (20л)</t>
  </si>
  <si>
    <t>Vсв.без ін-ту= 100м3</t>
  </si>
  <si>
    <t>Vсв.з ін-том= 90 м³</t>
  </si>
  <si>
    <t>Олива трансмісійна MOBILUBE HD 80W90</t>
  </si>
  <si>
    <t>Vна поверхні(1,13г/см3)= 112м³</t>
  </si>
  <si>
    <r>
      <t>V1(СГЦО, ПКРБ y=1,13 г/см</t>
    </r>
    <r>
      <rPr>
        <b/>
        <sz val="16"/>
        <rFont val="Calibri"/>
        <family val="2"/>
        <charset val="204"/>
      </rPr>
      <t>³</t>
    </r>
    <r>
      <rPr>
        <b/>
        <sz val="16"/>
        <rFont val="Arial"/>
        <family val="2"/>
        <charset val="204"/>
      </rPr>
      <t>)=33м</t>
    </r>
    <r>
      <rPr>
        <b/>
        <sz val="16"/>
        <rFont val="Calibri"/>
        <family val="2"/>
        <charset val="204"/>
      </rPr>
      <t>³,V2(ПКРБ y=1,13 г/см³)=39м³, V3( ПКРБ y=1,13 г/см³)=40м³, БПР=10м³(тех.вода).</t>
    </r>
  </si>
  <si>
    <t>Олива Mobil Fluid 424</t>
  </si>
  <si>
    <t>Вид робіт</t>
  </si>
  <si>
    <t>Від</t>
  </si>
  <si>
    <t>До</t>
  </si>
  <si>
    <t>Год.</t>
  </si>
  <si>
    <t>Олива МС-20</t>
  </si>
  <si>
    <t>Стоянка в звязку з введенням военного стану (спостереження за свердловиною)</t>
  </si>
  <si>
    <t>Антифриз G12</t>
  </si>
  <si>
    <t xml:space="preserve">Свердловина загерметизована. </t>
  </si>
  <si>
    <t>Мастило YUKO №158 NLG-2</t>
  </si>
  <si>
    <t>Паста QUAKERPASTEV GX-12</t>
  </si>
  <si>
    <t>1) Жигилій Роман Олексійович - майстер</t>
  </si>
  <si>
    <t>ГС-5М</t>
  </si>
  <si>
    <t>2) Куц Олександр Володимирович - бурильник</t>
  </si>
  <si>
    <t>Герметик НГ І-2М</t>
  </si>
  <si>
    <t>3) Іванець Сергій Ігорович - пом.б-ка</t>
  </si>
  <si>
    <t>Олива моторна MOBIL DELVAC MX 15W40</t>
  </si>
  <si>
    <t>4) Цвєтков Олександр Петрович - машиніст</t>
  </si>
  <si>
    <t>Мастило AVIA</t>
  </si>
  <si>
    <t>5) Брижник Андрій Данилович - електромонтер</t>
  </si>
  <si>
    <t>ГС-8</t>
  </si>
  <si>
    <t>6) Кас'ян Юлія Сергіївна - кухар</t>
  </si>
  <si>
    <t>ГС-8М</t>
  </si>
  <si>
    <t>7) Якименко Володимир Анатолійович - водій</t>
  </si>
  <si>
    <t>Мастило Літол-24</t>
  </si>
  <si>
    <t>8) Кусов Григорій Олексійович - водій</t>
  </si>
  <si>
    <t>Мастило пластичне SHELL Gadus S2V220</t>
  </si>
  <si>
    <t>9) Пікуль Олександр Юрійович - охорона</t>
  </si>
  <si>
    <t>Олива гідравлічна SHELL  TELLus S2V32</t>
  </si>
  <si>
    <t>10) Падалка Олександр Миколайович - охорона</t>
  </si>
  <si>
    <t>Охолоджувач САТ ELC</t>
  </si>
  <si>
    <t>ZIC X5000 10W40</t>
  </si>
  <si>
    <t>Харчів на 14 днів</t>
  </si>
  <si>
    <t>Олива 10W40 YUKO</t>
  </si>
  <si>
    <t>Арматол</t>
  </si>
  <si>
    <t>Стан по свердловині 7:00</t>
  </si>
  <si>
    <t>Додаткова інформація</t>
  </si>
  <si>
    <t>Стоянка в зв'язку з введенням воєнного стану.</t>
  </si>
  <si>
    <t>Глибина</t>
  </si>
  <si>
    <t>Зенітний кут</t>
  </si>
  <si>
    <t>Азимут</t>
  </si>
  <si>
    <t>ОК 139,7х9,17 N80-Q Vasuperior =135тр/1696,26м</t>
  </si>
  <si>
    <t>Орендне обладнання</t>
  </si>
  <si>
    <t>ОК 139,7х9,17 L80 UPJ-P = 136тр/1608,81м</t>
  </si>
  <si>
    <t>ОК 168,3х10,59 N80-Q Vasuperior =4тр/48,85м</t>
  </si>
  <si>
    <t>Орендодавець</t>
  </si>
  <si>
    <t>Найменування обладнання</t>
  </si>
  <si>
    <t>Дата прийняття</t>
  </si>
  <si>
    <t>К-ть</t>
  </si>
  <si>
    <t>Дата початку оренди</t>
  </si>
  <si>
    <r>
      <t>П-к ОК 139,7х9,17 L80 UPJ-PхОТТГ-</t>
    </r>
    <r>
      <rPr>
        <b/>
        <sz val="20"/>
        <color rgb="FFFF0000"/>
        <rFont val="Calibri"/>
        <family val="2"/>
        <charset val="204"/>
      </rPr>
      <t>L</t>
    </r>
    <r>
      <rPr>
        <b/>
        <i/>
        <sz val="20"/>
        <color rgb="FFFF0000"/>
        <rFont val="Arial"/>
        <family val="2"/>
        <charset val="204"/>
      </rPr>
      <t xml:space="preserve">-0,95 </t>
    </r>
  </si>
  <si>
    <r>
      <t>П-к ОК 139,7х9,17 L80 UPJ-PхОТТГ-</t>
    </r>
    <r>
      <rPr>
        <b/>
        <sz val="20"/>
        <color rgb="FFFF0000"/>
        <rFont val="Calibri"/>
        <family val="2"/>
        <charset val="204"/>
      </rPr>
      <t>L</t>
    </r>
    <r>
      <rPr>
        <b/>
        <i/>
        <sz val="20"/>
        <color rgb="FFFF0000"/>
        <rFont val="Arial"/>
        <family val="2"/>
        <charset val="204"/>
      </rPr>
      <t xml:space="preserve">-11,46 </t>
    </r>
  </si>
  <si>
    <t>ТОВ"НАВІКОМ ЕНЕРДЖІ"</t>
  </si>
  <si>
    <t>Яс подвійної дії гідравлічний 6 1/2"</t>
  </si>
  <si>
    <t>12.02.2022</t>
  </si>
  <si>
    <t>ГВД 675 1001 6-7 5,0</t>
  </si>
  <si>
    <t>23.02.2022</t>
  </si>
  <si>
    <t>ОК 324.00х9,5хД ОТТМ = 13тр/153,85м/12,132т</t>
  </si>
  <si>
    <t>ДП "Ньютек Юкрейн"</t>
  </si>
  <si>
    <t>Снаряд керновідбірний УКРЗ-185/100</t>
  </si>
  <si>
    <t xml:space="preserve">Автотранспорт </t>
  </si>
  <si>
    <t>Заправка</t>
  </si>
  <si>
    <t>Найменування</t>
  </si>
  <si>
    <t>Стан</t>
  </si>
  <si>
    <t>Вахтова машина Урал ВІ 92-71 АЕ</t>
  </si>
  <si>
    <t>справний</t>
  </si>
  <si>
    <r>
      <t xml:space="preserve">Автонавантажувач JCB  04303 ТВІ </t>
    </r>
    <r>
      <rPr>
        <b/>
        <i/>
        <sz val="14"/>
        <color rgb="FFFF0000"/>
        <rFont val="Arial"/>
        <family val="2"/>
        <charset val="204"/>
      </rPr>
      <t>(пробите колесо)</t>
    </r>
  </si>
  <si>
    <t>не справний</t>
  </si>
  <si>
    <t>Автокран МАЗ КТА-25 ВІ 59-78 СВ</t>
  </si>
  <si>
    <t>"тягач установки К-200" 026-51 ТВІ</t>
  </si>
  <si>
    <t>Бульдозер 016-45 ТВІ</t>
  </si>
  <si>
    <t>Вахтова машина УАЗ ВІ 87-76 СА</t>
  </si>
  <si>
    <t xml:space="preserve">  Майстер буровий : Жигилій Р.О.                                            </t>
  </si>
  <si>
    <t xml:space="preserve"> Представник замовника  :  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</si>
  <si>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</si>
  <si>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є</t>
  </si>
  <si>
    <t>10.08.2022р</t>
  </si>
  <si>
    <r>
      <t>Σ</t>
    </r>
    <r>
      <rPr>
        <b/>
        <i/>
        <sz val="22"/>
        <rFont val="Arial"/>
        <family val="2"/>
        <charset val="204"/>
      </rPr>
      <t>Довж.(м)</t>
    </r>
  </si>
  <si>
    <t>Конічна пробка</t>
  </si>
  <si>
    <t>OWEN</t>
  </si>
  <si>
    <t>Відстань до 1-гозар. у корпусі</t>
  </si>
  <si>
    <t>Заряджений перфоратор</t>
  </si>
  <si>
    <t>Пустий (безпечн.) перфоратор</t>
  </si>
  <si>
    <t xml:space="preserve">Піногасник (пр ВД)       </t>
  </si>
  <si>
    <t>Мех.В/Гол.Автоскидач</t>
  </si>
  <si>
    <t xml:space="preserve">Робота торцевого фреза год/м          </t>
  </si>
  <si>
    <t>Розгінний патрубок (НКТ)</t>
  </si>
  <si>
    <t>НКТ73вис</t>
  </si>
  <si>
    <t>Циркуляційний перевідник</t>
  </si>
  <si>
    <t>Перехідний патрубок (НКТ)</t>
  </si>
  <si>
    <t>Профіль XN посадочний</t>
  </si>
  <si>
    <t>Профіль X посадочний</t>
  </si>
  <si>
    <t>Труба НКТ (3тр)</t>
  </si>
  <si>
    <t>Реперний патрубок</t>
  </si>
  <si>
    <t>Перевідник</t>
  </si>
  <si>
    <t>К73вис х М73upj</t>
  </si>
  <si>
    <t>Труба НКТ 184(тр)</t>
  </si>
  <si>
    <t>НКТ73upj</t>
  </si>
  <si>
    <t>Емульсол СВК</t>
  </si>
  <si>
    <t>К73upj х М73upj-р</t>
  </si>
  <si>
    <t>212</t>
  </si>
  <si>
    <t xml:space="preserve">ЯС  № </t>
  </si>
  <si>
    <t>Труба НКТ 71(тр)</t>
  </si>
  <si>
    <t>НКТ73upj-р</t>
  </si>
  <si>
    <t xml:space="preserve">ГВД  № </t>
  </si>
  <si>
    <t>Бактерицид БЦ-04</t>
  </si>
  <si>
    <t>Filter chek</t>
  </si>
  <si>
    <t>Відпрацьована олива</t>
  </si>
  <si>
    <t>Е-800 (5")</t>
  </si>
  <si>
    <t>(127мм)</t>
  </si>
  <si>
    <t>F-800 (5 1/2")</t>
  </si>
  <si>
    <t>(139,7мм)</t>
  </si>
  <si>
    <t>1,01</t>
  </si>
  <si>
    <t>170/170/170</t>
  </si>
  <si>
    <t>1625</t>
  </si>
  <si>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140/</t>
    </r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140/</t>
    </r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140</t>
    </r>
  </si>
  <si>
    <t>494:30</t>
  </si>
  <si>
    <t>В/С №3</t>
  </si>
  <si>
    <t>200/200/200</t>
  </si>
  <si>
    <t>878</t>
  </si>
  <si>
    <t>619:30</t>
  </si>
  <si>
    <t>0:00</t>
  </si>
  <si>
    <t>1:30</t>
  </si>
  <si>
    <t>МТМ-50</t>
  </si>
  <si>
    <t>РТМ-50Н.ПВ</t>
  </si>
  <si>
    <t>25</t>
  </si>
  <si>
    <t>494:327</t>
  </si>
  <si>
    <t>РТМ-75Н.ПВ</t>
  </si>
  <si>
    <t>37</t>
  </si>
  <si>
    <r>
      <t>0м</t>
    </r>
    <r>
      <rPr>
        <b/>
        <sz val="22"/>
        <rFont val="Calibri"/>
        <family val="2"/>
        <charset val="204"/>
      </rPr>
      <t>³</t>
    </r>
  </si>
  <si>
    <t>РТМ-75 ПВ</t>
  </si>
  <si>
    <t>36</t>
  </si>
  <si>
    <t>Чистка БШ+</t>
  </si>
  <si>
    <t>5</t>
  </si>
  <si>
    <t>початок доби</t>
  </si>
  <si>
    <t>1375:00</t>
  </si>
  <si>
    <t>API 170</t>
  </si>
  <si>
    <t>11</t>
  </si>
  <si>
    <t>1417:00</t>
  </si>
  <si>
    <r>
      <t xml:space="preserve">АРІ140  </t>
    </r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-</t>
    </r>
  </si>
  <si>
    <r>
      <t xml:space="preserve">Об'єм бур. р-ну </t>
    </r>
    <r>
      <rPr>
        <b/>
        <sz val="22"/>
        <rFont val="Arial"/>
        <family val="2"/>
        <charset val="204"/>
      </rPr>
      <t xml:space="preserve">∑- 146м³ </t>
    </r>
  </si>
  <si>
    <t>Vсв.без ін-ту= 41м3</t>
  </si>
  <si>
    <t>Vсв.з ін-том= 34м³</t>
  </si>
  <si>
    <t>Vна поверхні(1,13г/см3)= 133м³</t>
  </si>
  <si>
    <r>
      <t>V1(СГЦО, ПКРБ y=1,14 г/см</t>
    </r>
    <r>
      <rPr>
        <b/>
        <sz val="21"/>
        <rFont val="Calibri"/>
        <family val="2"/>
        <charset val="204"/>
      </rPr>
      <t>³</t>
    </r>
    <r>
      <rPr>
        <b/>
        <sz val="21"/>
        <rFont val="Arial"/>
        <family val="2"/>
        <charset val="204"/>
      </rPr>
      <t>)=33м</t>
    </r>
    <r>
      <rPr>
        <b/>
        <sz val="21"/>
        <rFont val="Calibri"/>
        <family val="2"/>
        <charset val="204"/>
      </rPr>
      <t>³,V2(ПКРБ y=1,14 г/см³)=35м³, V3( ПКРБ y=1,14 г/см³)=35м³, БПР=30м³(y-1,14г/см3).</t>
    </r>
  </si>
  <si>
    <t>ГДС: АКЦ в ін-лі 3554-0 м.</t>
  </si>
  <si>
    <t>Заключні роботи після ГДС.</t>
  </si>
  <si>
    <t>ПЗР до зборки ПНКТ та спуску НКТ</t>
  </si>
  <si>
    <t>Зборка ПНКТ в ін-лі 0-65м</t>
  </si>
  <si>
    <t>Спуск НКТ в ін-лі 65-2503м (255тр) з продавками через 500м.</t>
  </si>
  <si>
    <r>
      <t xml:space="preserve">Олива гідравлічна </t>
    </r>
    <r>
      <rPr>
        <sz val="22"/>
        <color indexed="8"/>
        <rFont val="Arial"/>
        <family val="2"/>
        <charset val="204"/>
      </rPr>
      <t>SHELL TELLUS S2VХ32</t>
    </r>
  </si>
  <si>
    <t>Shell 10W40</t>
  </si>
  <si>
    <t>Арматол-238</t>
  </si>
  <si>
    <t>Бензин АІ-92</t>
  </si>
  <si>
    <t>Спуск НКТ гл.2503м.</t>
  </si>
  <si>
    <t>Зеніт-й кут</t>
  </si>
  <si>
    <t>"Тягач установки К-200" 026-51 ТВІ</t>
  </si>
  <si>
    <t>Бульдозер 016-48 ТВІ</t>
  </si>
  <si>
    <t>Бульдозер КАМАТSU 021-14 ТВВ</t>
  </si>
  <si>
    <t>Єскаватор VOLVO 043-02 ТВІ</t>
  </si>
  <si>
    <t xml:space="preserve">  Майстер буровий : Мазур М.І.                                                          Гриньків А.І.</t>
  </si>
  <si>
    <t>Вахтова машина Урал  ВІ 92-71 АЕ</t>
  </si>
  <si>
    <t>навантажувач JCB Т 043-03 ВІ</t>
  </si>
  <si>
    <t>ДП=250</t>
  </si>
  <si>
    <t>MAN ВІ3054ЕС</t>
  </si>
  <si>
    <t xml:space="preserve"> Представник замовника  :  Таран В.А.</t>
  </si>
  <si>
    <t>ДП=100</t>
  </si>
  <si>
    <t>МАЗ  ВІ 9234 СК</t>
  </si>
  <si>
    <t>11.08.2022р</t>
  </si>
  <si>
    <t>Труба НКТ (184тр)</t>
  </si>
  <si>
    <t>Труба НКТ (112тр)</t>
  </si>
  <si>
    <t xml:space="preserve">Патрубок </t>
  </si>
  <si>
    <t>Підвісний пер-к</t>
  </si>
  <si>
    <t>К73вис х К73upj</t>
  </si>
  <si>
    <t>Підвіска НКТ</t>
  </si>
  <si>
    <t>73вис</t>
  </si>
  <si>
    <t xml:space="preserve">Спуск НКТ в ін-лі 2503 - 2929м (42тр) </t>
  </si>
  <si>
    <t xml:space="preserve">Промивка на гл.- 2912м </t>
  </si>
  <si>
    <t>ПЗР до ГДС</t>
  </si>
  <si>
    <t>ГДС: ГК ЛМ в ін-лі 2900-2750 м з метою прив'язки низу реперного патрубка до геологічного розрізу.</t>
  </si>
  <si>
    <t>Очікування підгоночного патрубка</t>
  </si>
  <si>
    <t>Демонтаж відливного патрубка і превентора</t>
  </si>
  <si>
    <t>Монтаж підвіски НКТ і опресовка на 285атм (герметино)</t>
  </si>
  <si>
    <t>Монтаж фонтанної арматури і опресовка на 285атм (герметино)</t>
  </si>
  <si>
    <t>Опресовка викидної лінії НКТ на 100 атм (герметино)</t>
  </si>
  <si>
    <t>ПЗР до осушування свердловини</t>
  </si>
  <si>
    <t>Осушування свердловини</t>
  </si>
  <si>
    <t>Д.П.=200л</t>
  </si>
  <si>
    <t>Аграгат JWS-340</t>
  </si>
  <si>
    <t>12.12.2021р</t>
  </si>
  <si>
    <t>76 м</t>
  </si>
  <si>
    <t>1:45</t>
  </si>
  <si>
    <t>43,43</t>
  </si>
  <si>
    <t>№RК3727</t>
  </si>
  <si>
    <t>Долото 16" XR+VEC №RК3727</t>
  </si>
  <si>
    <t>Нз177</t>
  </si>
  <si>
    <t xml:space="preserve">Проробка долота год/м         №  </t>
  </si>
  <si>
    <t>Перевідник №2718</t>
  </si>
  <si>
    <t>Мз177хМз177</t>
  </si>
  <si>
    <t>Наддолотний амортизатор №950ST001</t>
  </si>
  <si>
    <t>Нз177хМз177</t>
  </si>
  <si>
    <t>Кристал-1000      кг</t>
  </si>
  <si>
    <t>0:00 /00</t>
  </si>
  <si>
    <t>Перевідник №35</t>
  </si>
  <si>
    <t>Нз177хМз163</t>
  </si>
  <si>
    <t>Pentosil plus         кг</t>
  </si>
  <si>
    <t>ОБТ (1ск)</t>
  </si>
  <si>
    <t>З-163</t>
  </si>
  <si>
    <t>КЛС-406,4 №01</t>
  </si>
  <si>
    <t>Камідь ксантану</t>
  </si>
  <si>
    <t>1:45 / 76</t>
  </si>
  <si>
    <t>КЛС-406,4 №02</t>
  </si>
  <si>
    <t>ПАР-1</t>
  </si>
  <si>
    <t>ОБТ ( 5ск)</t>
  </si>
  <si>
    <t>ВБТ</t>
  </si>
  <si>
    <t>Глинопорошок бент</t>
  </si>
  <si>
    <t>Drillamyl WP</t>
  </si>
  <si>
    <t>СМД</t>
  </si>
  <si>
    <t>2:30 / 76</t>
  </si>
  <si>
    <t>GIP-FILT Н</t>
  </si>
  <si>
    <t>12.12.21 в 19:00</t>
  </si>
  <si>
    <t>Кристал-1000</t>
  </si>
  <si>
    <t>ЯС год/м  №</t>
  </si>
  <si>
    <t>Піногасник Pentosil light</t>
  </si>
  <si>
    <t>Хлорид калію</t>
  </si>
  <si>
    <t>Хлорід натрію</t>
  </si>
  <si>
    <t xml:space="preserve">ГВД  №     </t>
  </si>
  <si>
    <t xml:space="preserve">                                                         </t>
  </si>
  <si>
    <t>Akcarb 5</t>
  </si>
  <si>
    <t>00:00 / 00</t>
  </si>
  <si>
    <t>Akcarb 40</t>
  </si>
  <si>
    <t>GIP-Power марка B</t>
  </si>
  <si>
    <t>Filter-check</t>
  </si>
  <si>
    <t>Cor-liq-R</t>
  </si>
  <si>
    <t>GIP-Power марка G</t>
  </si>
  <si>
    <t>Е-800 (6 1/2 ")</t>
  </si>
  <si>
    <t>Алюмiнiй ciрчаний</t>
  </si>
  <si>
    <t>(165,1мм)</t>
  </si>
  <si>
    <t>Gip-thin</t>
  </si>
  <si>
    <t>F-800 (6 1/2 ")</t>
  </si>
  <si>
    <t>з/н до 4т</t>
  </si>
  <si>
    <t>1,08</t>
  </si>
  <si>
    <t>40-70</t>
  </si>
  <si>
    <t>80/70/70</t>
  </si>
  <si>
    <t>20-60</t>
  </si>
  <si>
    <t>7,7</t>
  </si>
  <si>
    <t>30-45</t>
  </si>
  <si>
    <t>19</t>
  </si>
  <si>
    <t>1-2</t>
  </si>
  <si>
    <t>58</t>
  </si>
  <si>
    <t>120/120/120</t>
  </si>
  <si>
    <t>24/62</t>
  </si>
  <si>
    <t>02:00</t>
  </si>
  <si>
    <t>РТМ-120ПВ</t>
  </si>
  <si>
    <r>
      <t>Ca</t>
    </r>
    <r>
      <rPr>
        <b/>
        <sz val="8.4"/>
        <rFont val="Arial"/>
        <family val="2"/>
        <charset val="204"/>
      </rPr>
      <t>²+</t>
    </r>
    <r>
      <rPr>
        <b/>
        <sz val="14"/>
        <rFont val="Arial"/>
        <family val="2"/>
        <charset val="204"/>
      </rPr>
      <t xml:space="preserve"> (%)</t>
    </r>
  </si>
  <si>
    <t>150</t>
  </si>
  <si>
    <t>РТМ-120 Н-ПВ</t>
  </si>
  <si>
    <t>РТМ-75ПВ</t>
  </si>
  <si>
    <t>Фільтраційні втрати</t>
  </si>
  <si>
    <t>РТМ-75Н-ПВ</t>
  </si>
  <si>
    <t>NaCl (%)</t>
  </si>
  <si>
    <t>Латнкс</t>
  </si>
  <si>
    <t xml:space="preserve">Амінотріметіленфосфонова кислота , </t>
  </si>
  <si>
    <t>БСМ-І</t>
  </si>
  <si>
    <t>БСМ-ІІ</t>
  </si>
  <si>
    <t>БСМ-ІІІ</t>
  </si>
  <si>
    <t xml:space="preserve">  00:00</t>
  </si>
  <si>
    <t>Олива транс 80W90 Mobil</t>
  </si>
  <si>
    <r>
      <t xml:space="preserve">Об'єм бур. р-ну </t>
    </r>
    <r>
      <rPr>
        <b/>
        <sz val="18"/>
        <rFont val="Arial"/>
        <family val="2"/>
        <charset val="204"/>
      </rPr>
      <t>∑-100</t>
    </r>
  </si>
  <si>
    <t>Олива транс FLUIDE  G3</t>
  </si>
  <si>
    <t>Vсв.без ін-ту= 9м3</t>
  </si>
  <si>
    <t>Vсв.з ін-том= 7 м³</t>
  </si>
  <si>
    <t>Олива Mobil  FLUIDE  424</t>
  </si>
  <si>
    <t>Vна поверхні(1,07г/см3)= 120 м³</t>
  </si>
  <si>
    <t>Vзапас р-ну (1,08г/см3) = 127 м³</t>
  </si>
  <si>
    <t>Олива Mobil 15W40</t>
  </si>
  <si>
    <t>QUAKERPASTE GX-12</t>
  </si>
  <si>
    <r>
      <t xml:space="preserve">Пусконалаштувальні роботи: </t>
    </r>
    <r>
      <rPr>
        <sz val="18"/>
        <rFont val="Arial"/>
        <family val="2"/>
        <charset val="204"/>
      </rPr>
      <t>очисної системи, бурових насосів, бурової установки К-200</t>
    </r>
  </si>
  <si>
    <t xml:space="preserve">Підготовка до збирання КНБК (замір) </t>
  </si>
  <si>
    <t>Зборка КНБК в інтервалі 0-6 м</t>
  </si>
  <si>
    <t>Механічне буріння в інтервалі 0-</t>
  </si>
  <si>
    <t>Шаблонування пред нарощуванням</t>
  </si>
  <si>
    <t>Нарощування (ОБТ= 7ск КЛС=2шт)</t>
  </si>
  <si>
    <t>Чистка жолоба та БШ</t>
  </si>
  <si>
    <t>Нарощування</t>
  </si>
  <si>
    <t>Яс подвійної дії гідравлічний 8"</t>
  </si>
  <si>
    <t>ГВД 203мм</t>
  </si>
  <si>
    <t>Наддолотний амортизатор 241мм</t>
  </si>
  <si>
    <t>12,12,2021</t>
  </si>
  <si>
    <t>Немагнітне ОБТ Flex 209мм</t>
  </si>
  <si>
    <t>Немагнітне ОБТ 209мм</t>
  </si>
  <si>
    <t>Перехідник UBHO</t>
  </si>
  <si>
    <t>Вахтова машина УРАЛ  ВІ 92-71АЕ</t>
  </si>
  <si>
    <t>Автонавантажувач JCB  04303 ТВІ</t>
  </si>
  <si>
    <t>ДП=113л</t>
  </si>
  <si>
    <t>Автокран 100т XCMG Т 10352 АЕ</t>
  </si>
  <si>
    <t>ДП=200л</t>
  </si>
  <si>
    <t>ЦА-320 КРАЗ ВІ 59-93 СВ</t>
  </si>
  <si>
    <t>Екскаватор VOLVO 043-02 ТВІ</t>
  </si>
  <si>
    <t xml:space="preserve">  Майстер буровий : Мазур М.І.                                            Жигилій Р.О.                                </t>
  </si>
  <si>
    <t>Автокран КРАЗ КТА-25 ВІ 60-54 ВО</t>
  </si>
  <si>
    <r>
      <t xml:space="preserve"> </t>
    </r>
    <r>
      <rPr>
        <b/>
        <i/>
        <sz val="22"/>
        <rFont val="Arial"/>
        <family val="2"/>
        <charset val="204"/>
      </rPr>
      <t>Представник замовника</t>
    </r>
    <r>
      <rPr>
        <b/>
        <i/>
        <sz val="20"/>
        <rFont val="Arial"/>
        <family val="2"/>
        <charset val="204"/>
      </rPr>
      <t xml:space="preserve">  :  </t>
    </r>
  </si>
  <si>
    <t>13.02.2022р</t>
  </si>
  <si>
    <t>19:00</t>
  </si>
  <si>
    <t>5,42</t>
  </si>
  <si>
    <t>№208182</t>
  </si>
  <si>
    <t xml:space="preserve">Долото 215,9 RSX162DCFPTWX </t>
  </si>
  <si>
    <t>6шт/9мм</t>
  </si>
  <si>
    <t>Мз133</t>
  </si>
  <si>
    <t xml:space="preserve">Розбурка оснастки год/м         </t>
  </si>
  <si>
    <t>Перехідник №367</t>
  </si>
  <si>
    <t>Кз133хКз117</t>
  </si>
  <si>
    <t>ГВД 6 3/4" №675s3003</t>
  </si>
  <si>
    <t>07:00 / 25</t>
  </si>
  <si>
    <t>КЛС 215,9 №370</t>
  </si>
  <si>
    <t>19:00 / 103</t>
  </si>
  <si>
    <t>19:45 / 105</t>
  </si>
  <si>
    <t>ТБПВ 114х8,56 G105 18° 2кл (63св)</t>
  </si>
  <si>
    <t>ТБПВ 114х8,56 G105 18° 1кл (17св)</t>
  </si>
  <si>
    <t>ТБПВ 127х9,19 G105 18°  (24св+1тр)</t>
  </si>
  <si>
    <t>21:30 / 103</t>
  </si>
  <si>
    <t>30:30 / 105</t>
  </si>
  <si>
    <t>12.02.22 в 5:15</t>
  </si>
  <si>
    <t>ГВД  № 675s3003</t>
  </si>
  <si>
    <t>12.02.22 в 2:00</t>
  </si>
  <si>
    <t xml:space="preserve"> 4т</t>
  </si>
  <si>
    <t>1,12</t>
  </si>
  <si>
    <t>ГВД72+35рот</t>
  </si>
  <si>
    <t>140/140/120</t>
  </si>
  <si>
    <t>24:00</t>
  </si>
  <si>
    <t>634</t>
  </si>
  <si>
    <t>125</t>
  </si>
  <si>
    <t>30</t>
  </si>
  <si>
    <t>18</t>
  </si>
  <si>
    <t>2</t>
  </si>
  <si>
    <t>18(86)</t>
  </si>
  <si>
    <t>584</t>
  </si>
  <si>
    <t>42/81</t>
  </si>
  <si>
    <t>20:00</t>
  </si>
  <si>
    <t>361</t>
  </si>
  <si>
    <t>200</t>
  </si>
  <si>
    <t>3,8</t>
  </si>
  <si>
    <t>3,4</t>
  </si>
  <si>
    <r>
      <t>0,5м</t>
    </r>
    <r>
      <rPr>
        <b/>
        <sz val="12"/>
        <rFont val="Calibri"/>
        <family val="2"/>
        <charset val="204"/>
      </rPr>
      <t>³</t>
    </r>
  </si>
  <si>
    <t>4,6</t>
  </si>
  <si>
    <t>8,02</t>
  </si>
  <si>
    <t>4,5/5</t>
  </si>
  <si>
    <t xml:space="preserve">  24:00</t>
  </si>
  <si>
    <t>670:00</t>
  </si>
  <si>
    <t>677:00</t>
  </si>
  <si>
    <r>
      <t xml:space="preserve">Об'єм бур. р-ну </t>
    </r>
    <r>
      <rPr>
        <b/>
        <sz val="18"/>
        <rFont val="Arial"/>
        <family val="2"/>
        <charset val="204"/>
      </rPr>
      <t>∑-202</t>
    </r>
  </si>
  <si>
    <t>Vсв.без ін-ту= 84м3</t>
  </si>
  <si>
    <t>Vсв.з ін-том= 76 м³</t>
  </si>
  <si>
    <t>Vна поверхні(1,12г/см3)= 126м³</t>
  </si>
  <si>
    <r>
      <t>V1(СГЦО, ПКРБ y=1,12 г/см</t>
    </r>
    <r>
      <rPr>
        <b/>
        <sz val="16"/>
        <rFont val="Calibri"/>
        <family val="2"/>
        <charset val="204"/>
      </rPr>
      <t>³</t>
    </r>
    <r>
      <rPr>
        <b/>
        <sz val="16"/>
        <rFont val="Arial"/>
        <family val="2"/>
        <charset val="204"/>
      </rPr>
      <t>)=35м</t>
    </r>
    <r>
      <rPr>
        <b/>
        <sz val="16"/>
        <rFont val="Calibri"/>
        <family val="2"/>
        <charset val="204"/>
      </rPr>
      <t>³,V2(ПКРБ y=1,12 г/см³)=41³, V3( ПКРБ y=1,12 г/см³)=40³, БПР=10м³.</t>
    </r>
  </si>
  <si>
    <t>Буріння св-ни в ін-лі 2072-2175м (103м)</t>
  </si>
  <si>
    <t>Шаблонування перед нарощуванням</t>
  </si>
  <si>
    <t>Нарощування 10 раз</t>
  </si>
  <si>
    <t>Буріння</t>
  </si>
  <si>
    <t>ЕК 139,7х9,17 N80-Q Vasuperior =135тр/1696,26м</t>
  </si>
  <si>
    <t>ГВД 675 3003 7-8 2,9</t>
  </si>
  <si>
    <t>ГВД 675 1006 7-8 5,0</t>
  </si>
  <si>
    <t>ЦА-320 КРАЗ АХ 98-48 ВВ</t>
  </si>
  <si>
    <t>ДП=400л</t>
  </si>
  <si>
    <t>ВМЦ</t>
  </si>
  <si>
    <t xml:space="preserve">  Майстер буровий : Жигилій Р.О                               Мазур М.І.                   </t>
  </si>
  <si>
    <t xml:space="preserve"> Представник замовника  :  Лазурович А.М</t>
  </si>
  <si>
    <t>20.07.2021 р.</t>
  </si>
  <si>
    <t>Свердловина №708 Пролетарська</t>
  </si>
  <si>
    <t>Вибій : штучний вибій</t>
  </si>
  <si>
    <t>2916м.</t>
  </si>
  <si>
    <t>Проходка за добу (м)</t>
  </si>
  <si>
    <t xml:space="preserve">Мех. швидкість ( м /г) </t>
  </si>
  <si>
    <t>Тип T.Фреза</t>
  </si>
  <si>
    <t>Бурова колона на 7:00</t>
  </si>
  <si>
    <t>Витрати хім. реагентів (кг)</t>
  </si>
  <si>
    <t>Ø ( мм )</t>
  </si>
  <si>
    <t>ΣДовж.(м)</t>
  </si>
  <si>
    <t>Назва</t>
  </si>
  <si>
    <t>Воронка</t>
  </si>
  <si>
    <t>62</t>
  </si>
  <si>
    <t>Мнкт73вис.</t>
  </si>
  <si>
    <t>,</t>
  </si>
  <si>
    <t>НКТ73×5,51 "Д"вис  шт.</t>
  </si>
  <si>
    <t>Перехідник</t>
  </si>
  <si>
    <t>М73 гл.*Н73 вис.</t>
  </si>
  <si>
    <t xml:space="preserve">Проробка долота  год/м </t>
  </si>
  <si>
    <t>НКТ73×5,51 "Е"гл.  шт.</t>
  </si>
  <si>
    <t>НКТ 73гл</t>
  </si>
  <si>
    <t>Мнкт73вис.*НКТ 73гл</t>
  </si>
  <si>
    <t>НКТ73×5,51 "Е"вис шт.</t>
  </si>
  <si>
    <t>Бур.долота год/м №</t>
  </si>
  <si>
    <t>Кальц.сода</t>
  </si>
  <si>
    <t>Geostarch</t>
  </si>
  <si>
    <t>доба (год/м)</t>
  </si>
  <si>
    <t>разом (год/м)</t>
  </si>
  <si>
    <t>Сода харчова</t>
  </si>
  <si>
    <t>Робота конусним фрезом</t>
  </si>
  <si>
    <t>Core Lig R</t>
  </si>
  <si>
    <t>GLO DRILLThin LIG 1000</t>
  </si>
  <si>
    <t>Барит</t>
  </si>
  <si>
    <t>GLO CR LIG 1000</t>
  </si>
  <si>
    <t>Кристал 1000</t>
  </si>
  <si>
    <t>Barazan D</t>
  </si>
  <si>
    <t>KCL</t>
  </si>
  <si>
    <t>Pentosil Plus</t>
  </si>
  <si>
    <t>Drillamid</t>
  </si>
  <si>
    <t>Defomax GP</t>
  </si>
  <si>
    <t>Режимні параметри</t>
  </si>
  <si>
    <t>Параметри бур. розчину</t>
  </si>
  <si>
    <t>камідь ксантанова</t>
  </si>
  <si>
    <t>Нав. т</t>
  </si>
  <si>
    <t>Густина (г/см3)</t>
  </si>
  <si>
    <t>Об/хв</t>
  </si>
  <si>
    <t>В'язкість (сек)</t>
  </si>
  <si>
    <t>Р, атм</t>
  </si>
  <si>
    <t>Фільтрація (см3/30хв)</t>
  </si>
  <si>
    <t>Q, л/с</t>
  </si>
  <si>
    <t>Кірка, мм</t>
  </si>
  <si>
    <t>ЦА-320</t>
  </si>
  <si>
    <t>СНЗ</t>
  </si>
  <si>
    <t>Темпер.(ºС)</t>
  </si>
  <si>
    <t>БШ чистка .</t>
  </si>
  <si>
    <t>К-сть викор.</t>
  </si>
  <si>
    <t>PV</t>
  </si>
  <si>
    <t>ДНЗ</t>
  </si>
  <si>
    <t xml:space="preserve"> Робота   центрофуги</t>
  </si>
  <si>
    <t>Ca²+</t>
  </si>
  <si>
    <t>К+(%)</t>
  </si>
  <si>
    <t xml:space="preserve">Залишок на початок доби </t>
  </si>
  <si>
    <t>Передано</t>
  </si>
  <si>
    <t>Cl-(%)</t>
  </si>
  <si>
    <t>Пісок</t>
  </si>
  <si>
    <t>Вміст ТФ/МД, %</t>
  </si>
  <si>
    <t>Диз.пальне на 7:00</t>
  </si>
  <si>
    <t>Об'єм пластової води  г/см3 (м3)</t>
  </si>
  <si>
    <t>Диз. Паливо АТК</t>
  </si>
  <si>
    <t>V на поверхні, м³</t>
  </si>
  <si>
    <t>Бензин</t>
  </si>
  <si>
    <t>Об"єм свердловини</t>
  </si>
  <si>
    <t>37.1</t>
  </si>
  <si>
    <t>Мастило Літол, кг</t>
  </si>
  <si>
    <t>Монтаж обладнання КРС та розміщення обладнання на майданчику.Завезення технічної води 40 м.куб.Оброблення технічної води стабілізатором глин.</t>
  </si>
  <si>
    <t>Олива моторна 15W-40, л</t>
  </si>
  <si>
    <t>Олива 80W90, л</t>
  </si>
  <si>
    <t>Антифриз, л</t>
  </si>
  <si>
    <t>Олива ВМГЗ, л</t>
  </si>
  <si>
    <t xml:space="preserve">          </t>
  </si>
  <si>
    <t>Стан по свердловині на 7:00:  Оброблення технічної води стабілізатором глин.ПР до глушіння свердловини</t>
  </si>
  <si>
    <t xml:space="preserve">Наявність НКТ </t>
  </si>
  <si>
    <t>Спостереження за свердловиною</t>
  </si>
  <si>
    <t xml:space="preserve">Тиски на усті </t>
  </si>
  <si>
    <t xml:space="preserve">Год       </t>
  </si>
  <si>
    <t xml:space="preserve">Ртр (атм)  </t>
  </si>
  <si>
    <t>Рзтр (атм)</t>
  </si>
  <si>
    <t>Рмк (атм)</t>
  </si>
  <si>
    <t xml:space="preserve">Год        </t>
  </si>
  <si>
    <t xml:space="preserve">Ртр         (атм)  </t>
  </si>
  <si>
    <t>7:00</t>
  </si>
  <si>
    <t>8:00</t>
  </si>
  <si>
    <t>9:00</t>
  </si>
  <si>
    <t>10:00</t>
  </si>
  <si>
    <t>11:00</t>
  </si>
  <si>
    <t>12:00</t>
  </si>
  <si>
    <t xml:space="preserve">                    </t>
  </si>
  <si>
    <t>13:00</t>
  </si>
  <si>
    <t>14:00</t>
  </si>
  <si>
    <t>15:00</t>
  </si>
  <si>
    <t>16:00</t>
  </si>
  <si>
    <t>17:00</t>
  </si>
  <si>
    <t>18:00</t>
  </si>
  <si>
    <t>Майстер:                                              Бенюк А.І.</t>
  </si>
  <si>
    <t>А</t>
  </si>
  <si>
    <t xml:space="preserve">Представник замовника:                 Лазурович А.М.                             </t>
  </si>
  <si>
    <t>23.02.2022р</t>
  </si>
  <si>
    <t>ТБПВ 114х8,56 G105 18° 1кл (6св)</t>
  </si>
  <si>
    <t>23.02.22 в 17:15</t>
  </si>
  <si>
    <t>22.02.22в11:30</t>
  </si>
  <si>
    <t>Підйом бур.інструменту в ін-лі 2501 - 165м</t>
  </si>
  <si>
    <t>Розборка КНБК</t>
  </si>
  <si>
    <t>Розборка керновідбірного снаряду. Вибивка керну</t>
  </si>
  <si>
    <t>Тестування ГВД</t>
  </si>
  <si>
    <t>Зборка КНБК в ін-лі 0 - 179м</t>
  </si>
  <si>
    <t>Спуск бур.інструменту з доливом трубного простору в ін-лі 179-1395м</t>
  </si>
  <si>
    <t>Спуск бур.інструменту 114мм з зборкою з приймальних містків в ін-лі 1395-1509м</t>
  </si>
  <si>
    <t>Код зносу бур.головки: 0-1-BT-G-X-IN-NO-TD</t>
  </si>
  <si>
    <t xml:space="preserve">Спуск бур.інструменту </t>
  </si>
  <si>
    <t>ДП=600л</t>
  </si>
  <si>
    <t xml:space="preserve">  Майстер буровий : Мазур М.І.                             Гриньків А.І.                   </t>
  </si>
  <si>
    <t>24.09.2022р</t>
  </si>
  <si>
    <t>Труба НКТ (180тр)</t>
  </si>
  <si>
    <t>Натрій хлористий</t>
  </si>
  <si>
    <t>Труба НКТ (108тр)</t>
  </si>
  <si>
    <t>Патрубок НКТ</t>
  </si>
  <si>
    <t>73вис х Мз86</t>
  </si>
  <si>
    <t xml:space="preserve">Відстань від стола ротора до планшайби </t>
  </si>
  <si>
    <t>Демонтаж обладнання, свердловина закрита.</t>
  </si>
  <si>
    <t xml:space="preserve">Підготовка обладнання до відправки. Миття  обладнання </t>
  </si>
  <si>
    <t xml:space="preserve">Погрузка 9 автомобілів: </t>
  </si>
  <si>
    <t>1. ГСМ,станція ДЕС та дизелне паливо 1000л (наймана ) (№1 Клубанівсько-Зубренківська)</t>
  </si>
  <si>
    <t>2. Вагон житловий майстра 4х-м (наймана ) (№1 Клубанівсько-Зубренківська)</t>
  </si>
  <si>
    <t>3. Вагон житловий 4х-м(наймана ) (№1 Клубанівсько-Зубренківська)</t>
  </si>
  <si>
    <t>4. Вагон житловий 4х-м(наймана ) (№1 Клубанівсько-Зубренківська)</t>
  </si>
  <si>
    <t>5. JCB (наймана ) (№1 Клубанівсько-Зубренківська)</t>
  </si>
  <si>
    <t>6. Залізо-битонні блоки 3шт,керхер з укриттям,водяна лінія масла 6 бочок (ТОВ "ПБК") (№1 Клубанівсько-Зубренківська)</t>
  </si>
  <si>
    <t>7. Бульдрзер (наймана ) (№1 Клубанівсько-Зубренківська)</t>
  </si>
  <si>
    <t>8.Розгрузка вгона охорони із (№1 Клубанівсько-Зубренківська) та погрузка вагона охорони,плит 3шт 6х2м.(наймана ) (№1 Клубанівсько-Зубренківська)</t>
  </si>
  <si>
    <t xml:space="preserve">За сьогодні кількість рейсів:  1шт (ТОВ "ПБК") + 7шт (найомні) </t>
  </si>
  <si>
    <t>Загальна кількість рейсів: 88шт (22шт ТОВ "ПБК" + 74шт найомні)</t>
  </si>
  <si>
    <t>Демонтаж обладнання (свердловина закрита )</t>
  </si>
  <si>
    <t>Час</t>
  </si>
  <si>
    <t>Ртр,атм</t>
  </si>
  <si>
    <t>Рзатр, атм</t>
  </si>
  <si>
    <t>6:00</t>
  </si>
  <si>
    <t>Екскаватор JCB  Т01627ВІ</t>
  </si>
  <si>
    <t>Автонавантажувач JCB Т04303ВІ</t>
  </si>
  <si>
    <t>Ман Ві 3054 ЕС</t>
  </si>
  <si>
    <t>МАЗ ВІ 7920 ВХ</t>
  </si>
  <si>
    <t xml:space="preserve">  Майстер буровий :   Ситнюк В.М.                                                  </t>
  </si>
  <si>
    <t xml:space="preserve"> Представник замовника  :  Лазурович А.М.</t>
  </si>
  <si>
    <t>25.08.2022р</t>
  </si>
  <si>
    <r>
      <t xml:space="preserve">Об'єм бур. р-ну </t>
    </r>
    <r>
      <rPr>
        <b/>
        <sz val="22"/>
        <rFont val="Arial"/>
        <family val="2"/>
        <charset val="204"/>
      </rPr>
      <t xml:space="preserve">∑- 112м³ </t>
    </r>
  </si>
  <si>
    <r>
      <t>V1(СГЦО, ПКРБ y=1,14 г/см</t>
    </r>
    <r>
      <rPr>
        <b/>
        <sz val="21"/>
        <rFont val="Calibri"/>
        <family val="2"/>
        <charset val="204"/>
      </rPr>
      <t>³</t>
    </r>
    <r>
      <rPr>
        <b/>
        <sz val="21"/>
        <rFont val="Arial"/>
        <family val="2"/>
        <charset val="204"/>
      </rPr>
      <t>)=33м</t>
    </r>
    <r>
      <rPr>
        <b/>
        <sz val="21"/>
        <rFont val="Calibri"/>
        <family val="2"/>
        <charset val="204"/>
      </rPr>
      <t>³,V2(ПКРБ y=1,12 г/см³)=36м³, V3( ПКРБ y=1,12 г/см³)=35м³, БПР=10м³(y-1,07г/см3).</t>
    </r>
  </si>
  <si>
    <t>Shell 10W41</t>
  </si>
  <si>
    <r>
      <t xml:space="preserve">Демонтаж: </t>
    </r>
    <r>
      <rPr>
        <sz val="26"/>
        <rFont val="Arial"/>
        <family val="2"/>
        <charset val="204"/>
      </rPr>
      <t>жолоба від устя до БШ=100%; БШ та зливного жолоба=100%; обшивки бурової=100%; освітлення робочої площадки бурової=100%; привода ротора=100%</t>
    </r>
  </si>
  <si>
    <r>
      <rPr>
        <b/>
        <sz val="26"/>
        <rFont val="Arial"/>
        <family val="2"/>
        <charset val="204"/>
      </rPr>
      <t xml:space="preserve">Демонтаж: </t>
    </r>
    <r>
      <rPr>
        <sz val="26"/>
        <rFont val="Arial"/>
        <family val="2"/>
        <charset val="204"/>
      </rPr>
      <t>маніфольда бурових насосів = 40%; викидна лінія блока дроселювання 50%; викидна лінія блока глушіння=40%; повітряної лінії=100%; вимірювальних приладі=70%</t>
    </r>
  </si>
  <si>
    <t>Переміщення демонтованого обладнання</t>
  </si>
  <si>
    <t xml:space="preserve">За сьогодні кількість рейсів: 0 шт </t>
  </si>
  <si>
    <t>Загальна кількість рейсів: 16шт (6шт ПБК + 10шт найомні)</t>
  </si>
  <si>
    <t>Демонтаж обладнання (свердловина закрита)</t>
  </si>
  <si>
    <t>7:00-9:00</t>
  </si>
  <si>
    <t>21:00-22:00</t>
  </si>
  <si>
    <t>0:00-1:00</t>
  </si>
  <si>
    <t>2:00-4:00</t>
  </si>
  <si>
    <t>5:00</t>
  </si>
  <si>
    <t>16:00-18:00</t>
  </si>
  <si>
    <t xml:space="preserve">  Майстер буровий : Жигилій Р.О.                                                          Ситнюк В.М.</t>
  </si>
  <si>
    <t>26.12.2021р</t>
  </si>
  <si>
    <t>897 м</t>
  </si>
  <si>
    <t>15:30</t>
  </si>
  <si>
    <t>9,42</t>
  </si>
  <si>
    <t>RK1650</t>
  </si>
  <si>
    <t>Долото 11 5/8" SB117UCPS</t>
  </si>
  <si>
    <t>3шт-12,7мм 1х14,28мм</t>
  </si>
  <si>
    <t>Кз152</t>
  </si>
  <si>
    <t>Проробка долота год/м         № PZ9795</t>
  </si>
  <si>
    <t>ГВД 203мм №800s1006</t>
  </si>
  <si>
    <t>Мз152хМз163</t>
  </si>
  <si>
    <t>КЛС  (1ск)</t>
  </si>
  <si>
    <t>ОБТ №07136</t>
  </si>
  <si>
    <t>КЛС  №105</t>
  </si>
  <si>
    <t>ОБТ  (7ск)</t>
  </si>
  <si>
    <t>Перевідник №2818</t>
  </si>
  <si>
    <t>Кз163хМз152</t>
  </si>
  <si>
    <t>15:30/146</t>
  </si>
  <si>
    <t>23:00/180</t>
  </si>
  <si>
    <t>ЯС 8" (203мм) №1762-1470</t>
  </si>
  <si>
    <t>З-152</t>
  </si>
  <si>
    <t>Перевідник №10218</t>
  </si>
  <si>
    <t>Кз152хМз163</t>
  </si>
  <si>
    <t>ОБТ  (2ск)</t>
  </si>
  <si>
    <t>Перевідник №030</t>
  </si>
  <si>
    <t>Кз163хМз133</t>
  </si>
  <si>
    <t>HWDP 127мм (4ск)</t>
  </si>
  <si>
    <t>ТБПВ 114х8,56 G105 18°  (40св)</t>
  </si>
  <si>
    <t>362</t>
  </si>
  <si>
    <t>ЯС год/м  №sn:1762-1470</t>
  </si>
  <si>
    <t>19:00/146</t>
  </si>
  <si>
    <t>135:15 / 736м</t>
  </si>
  <si>
    <t>25.12.21 в 3:15</t>
  </si>
  <si>
    <t xml:space="preserve">ГВД  №800s1006 </t>
  </si>
  <si>
    <t>27:45/180</t>
  </si>
  <si>
    <t>25.12.21 в 0:30</t>
  </si>
  <si>
    <t>8 - 12</t>
  </si>
  <si>
    <t>1,10</t>
  </si>
  <si>
    <t>40+98</t>
  </si>
  <si>
    <t>183</t>
  </si>
  <si>
    <t>60-80</t>
  </si>
  <si>
    <t>40-42</t>
  </si>
  <si>
    <t>38</t>
  </si>
  <si>
    <t>173</t>
  </si>
  <si>
    <t>24/43</t>
  </si>
  <si>
    <t>152</t>
  </si>
  <si>
    <t>260</t>
  </si>
  <si>
    <t>13</t>
  </si>
  <si>
    <t>3,2</t>
  </si>
  <si>
    <t>1,0</t>
  </si>
  <si>
    <t>1,9</t>
  </si>
  <si>
    <t>5,78</t>
  </si>
  <si>
    <t>15</t>
  </si>
  <si>
    <t>134:00</t>
  </si>
  <si>
    <t xml:space="preserve">  0:00</t>
  </si>
  <si>
    <t>124:00</t>
  </si>
  <si>
    <r>
      <t xml:space="preserve">Об'єм бур. р-ну </t>
    </r>
    <r>
      <rPr>
        <b/>
        <sz val="18"/>
        <rFont val="Arial"/>
        <family val="2"/>
        <charset val="204"/>
      </rPr>
      <t>∑-153</t>
    </r>
  </si>
  <si>
    <t>Vсв.без ін-ту= 64м3</t>
  </si>
  <si>
    <t>Vсв.з ін-том=  59м³</t>
  </si>
  <si>
    <t>Vна поверхні(1,10г/см3)= 115м³</t>
  </si>
  <si>
    <r>
      <t>V1(СГЦО, y=1,10 г/см</t>
    </r>
    <r>
      <rPr>
        <b/>
        <sz val="18"/>
        <rFont val="Calibri"/>
        <family val="2"/>
        <charset val="204"/>
      </rPr>
      <t>³</t>
    </r>
    <r>
      <rPr>
        <b/>
        <sz val="18"/>
        <rFont val="Arial"/>
        <family val="2"/>
        <charset val="204"/>
      </rPr>
      <t>)=35м</t>
    </r>
    <r>
      <rPr>
        <b/>
        <sz val="18"/>
        <rFont val="Calibri"/>
        <family val="2"/>
        <charset val="204"/>
      </rPr>
      <t>³,V2(y=1,10 г/см³)=40м³, V3( y=1,10 г/см³)=40м³, БПР(тех.вода, y=1,02 г/см³)=30м³.</t>
    </r>
  </si>
  <si>
    <t>Механічне буріння в ін-лі 751 - 897м ( 146м)</t>
  </si>
  <si>
    <t>Нарощування  15 раз</t>
  </si>
  <si>
    <t>Олива трансформаторна</t>
  </si>
  <si>
    <t>Шаблонування та промивка перед нарощуванням</t>
  </si>
  <si>
    <t>Перепідключення ДЕС</t>
  </si>
  <si>
    <t>Ремонт насоса №2(заміна поршня), №3 (зварювальні роботи всасуючого маніфольда)</t>
  </si>
  <si>
    <t>Олива MOBILGEAR 600 XP</t>
  </si>
  <si>
    <t>Механічне буріння</t>
  </si>
  <si>
    <t>14.12.2021р</t>
  </si>
  <si>
    <t>25.12.2021р</t>
  </si>
  <si>
    <t>Д.П.=115л</t>
  </si>
  <si>
    <t>КРАЗ ВВ 31-68 СВ (довгомір)</t>
  </si>
  <si>
    <t>ППУ ВВ3499ВТ</t>
  </si>
  <si>
    <t xml:space="preserve">  Майстер буровий : Гриньків А.І.                                    Ситнюк В.М.                               </t>
  </si>
  <si>
    <t>29.05.2022р</t>
  </si>
  <si>
    <t>146:00 / 547</t>
  </si>
  <si>
    <t>26:00 / 0</t>
  </si>
  <si>
    <t>Цемент</t>
  </si>
  <si>
    <t>758</t>
  </si>
  <si>
    <t>12</t>
  </si>
  <si>
    <t>16(92)</t>
  </si>
  <si>
    <t>24/52</t>
  </si>
  <si>
    <t>5,7</t>
  </si>
  <si>
    <t>7</t>
  </si>
  <si>
    <r>
      <t xml:space="preserve">Об'єм бур. р-ну </t>
    </r>
    <r>
      <rPr>
        <b/>
        <sz val="18"/>
        <rFont val="Arial"/>
        <family val="2"/>
        <charset val="204"/>
      </rPr>
      <t>∑- 214</t>
    </r>
  </si>
  <si>
    <t>Vна поверхні(1,13г/см3)= 114м³</t>
  </si>
  <si>
    <r>
      <t>V1(СГЦО, ПКРБ y=1,13 г/см</t>
    </r>
    <r>
      <rPr>
        <b/>
        <sz val="16"/>
        <rFont val="Calibri"/>
        <family val="2"/>
        <charset val="204"/>
      </rPr>
      <t>³</t>
    </r>
    <r>
      <rPr>
        <b/>
        <sz val="16"/>
        <rFont val="Arial"/>
        <family val="2"/>
        <charset val="204"/>
      </rPr>
      <t>)=33м</t>
    </r>
    <r>
      <rPr>
        <b/>
        <sz val="16"/>
        <rFont val="Calibri"/>
        <family val="2"/>
        <charset val="204"/>
      </rPr>
      <t>³,V2(ПКРБ y=1,13 г/см³)=41м³, V3( ПКРБ y=1,13 г/см³)=40м³, БПР=10м³(тех.вода).</t>
    </r>
  </si>
  <si>
    <t>Стоянка в зв'язку з введенням воєнного стану (спостереження за свердловиною)</t>
  </si>
  <si>
    <t>Заміна масла на ДВЗ №1;2 (привід бурової либідки)</t>
  </si>
  <si>
    <t>1) Ситнюк Віктор Михайлович - майстер</t>
  </si>
  <si>
    <t>2) Приходько Роман Сергійович - помічник бурильника</t>
  </si>
  <si>
    <t>3) Іванець Сергій Іванович - помічник бурильника</t>
  </si>
  <si>
    <t>4) Цветков Олександр Петрович - машиніст</t>
  </si>
  <si>
    <t>5)  Авдієнко Руслн Михайлович - електромонтер</t>
  </si>
  <si>
    <t>6) Якименко Володимер Анатолійович - водій</t>
  </si>
  <si>
    <t>7) Єсіпова Ганна Федорівна - кухар</t>
  </si>
  <si>
    <t>8) Ковтун Олена Віталівна - інженер з бур.розчинів</t>
  </si>
  <si>
    <t>9) Падалка Олександр Михайлович - охорона</t>
  </si>
  <si>
    <t>10) Пікуль Олександр Юрійович - охорона</t>
  </si>
  <si>
    <t>Харчів на 15 днів</t>
  </si>
  <si>
    <t xml:space="preserve">  Майстер буровий :Ситнюк В.М                                       </t>
  </si>
  <si>
    <t>12.07.2022р</t>
  </si>
  <si>
    <t>3478м</t>
  </si>
  <si>
    <t>506347</t>
  </si>
  <si>
    <t>Долото  215,9S617G</t>
  </si>
  <si>
    <t>3х15,88мм</t>
  </si>
  <si>
    <t>ГВД 6 3/4 №650s1001ML</t>
  </si>
  <si>
    <t>162/181</t>
  </si>
  <si>
    <t>Перехідник №12</t>
  </si>
  <si>
    <t>Мз122хНз133</t>
  </si>
  <si>
    <t>0:00 / 0</t>
  </si>
  <si>
    <t>2:45 / 23</t>
  </si>
  <si>
    <t>КЛС  №38</t>
  </si>
  <si>
    <t>З-122</t>
  </si>
  <si>
    <t>Перехідник №6</t>
  </si>
  <si>
    <t>Мз133хНз122</t>
  </si>
  <si>
    <t>ОБТ-165 (2 ск)</t>
  </si>
  <si>
    <t>КЛС  №0307</t>
  </si>
  <si>
    <t>10:45 / 15</t>
  </si>
  <si>
    <t>26:00/42</t>
  </si>
  <si>
    <t>ОБТ-165 (10 ск)</t>
  </si>
  <si>
    <t>ЯС 6 1/2" (165мм) №1862-5736</t>
  </si>
  <si>
    <t>ОБТ-165 (4 ск)</t>
  </si>
  <si>
    <t>ТБПВ 114х8,56 G105 18° 1кл ( 78св)</t>
  </si>
  <si>
    <t>ТБПВ 127х9,19G105 18° 1кл (29св+1тр)</t>
  </si>
  <si>
    <t>ЯС  № 1862-5736</t>
  </si>
  <si>
    <t>11:00 / 15</t>
  </si>
  <si>
    <t>143:45 / 172</t>
  </si>
  <si>
    <t>5.07.22 в7:00</t>
  </si>
  <si>
    <t>10.07.22 в7:30</t>
  </si>
  <si>
    <t>10.07.22 в13:00</t>
  </si>
  <si>
    <t>ГВД  № 650s1001ML</t>
  </si>
  <si>
    <t>26:30 / 42</t>
  </si>
  <si>
    <t>5.07.22 в5:30</t>
  </si>
  <si>
    <t>10.07.22в9:00</t>
  </si>
  <si>
    <t>10.07.22в10:30</t>
  </si>
  <si>
    <t>10</t>
  </si>
  <si>
    <t>40/96</t>
  </si>
  <si>
    <t>1391</t>
  </si>
  <si>
    <t>100</t>
  </si>
  <si>
    <t>24</t>
  </si>
  <si>
    <t>30(144)</t>
  </si>
  <si>
    <t>48/77</t>
  </si>
  <si>
    <t>50</t>
  </si>
  <si>
    <t>4,5</t>
  </si>
  <si>
    <t>27</t>
  </si>
  <si>
    <t>4</t>
  </si>
  <si>
    <t>7,6</t>
  </si>
  <si>
    <t>9,</t>
  </si>
  <si>
    <t>8,5/6</t>
  </si>
  <si>
    <t>1363:00</t>
  </si>
  <si>
    <t>1190:00</t>
  </si>
  <si>
    <r>
      <t xml:space="preserve">Об'єм бур. р-ну </t>
    </r>
    <r>
      <rPr>
        <b/>
        <sz val="22"/>
        <rFont val="Arial"/>
        <family val="2"/>
        <charset val="204"/>
      </rPr>
      <t xml:space="preserve">∑- 248 м³ </t>
    </r>
  </si>
  <si>
    <t>Vсв.без ін-ту= 133м3</t>
  </si>
  <si>
    <t>Vсв.з ін-том= 122м³</t>
  </si>
  <si>
    <t>Vна поверхні(1,13г/см3)= 126м³</t>
  </si>
  <si>
    <r>
      <t>V1(СГЦО, ПКРБ y=1,13 г/см</t>
    </r>
    <r>
      <rPr>
        <b/>
        <sz val="21"/>
        <rFont val="Calibri"/>
        <family val="2"/>
        <charset val="204"/>
      </rPr>
      <t>³</t>
    </r>
    <r>
      <rPr>
        <b/>
        <sz val="21"/>
        <rFont val="Arial"/>
        <family val="2"/>
        <charset val="204"/>
      </rPr>
      <t>)=33м</t>
    </r>
    <r>
      <rPr>
        <b/>
        <sz val="21"/>
        <rFont val="Calibri"/>
        <family val="2"/>
        <charset val="204"/>
      </rPr>
      <t>³,V2(ПКРБ y=1,13 г/см³)=26м³, V3( ПКРБ y=1,13 г/см³)=26м³, БПР=41м³(y-1,05г/см3).</t>
    </r>
  </si>
  <si>
    <t>Ремонт христовини карданного вала ротора. (Перетяжка талевого каната)</t>
  </si>
  <si>
    <t>Спуск бурильного інструмента з доливом трубного простору в ін-лі 2038-3452м</t>
  </si>
  <si>
    <t>Спуск бурильного інструмента з промивкою в ін-лі 3452-3463м</t>
  </si>
  <si>
    <t>Буріння в ін-лі 3463-3478м</t>
  </si>
  <si>
    <t xml:space="preserve">Нарощування 2 раз </t>
  </si>
  <si>
    <t>Буріння на гл.3478м.</t>
  </si>
  <si>
    <t>Яс подвійної дії гідравлічний 6 1/2" №1862-5736</t>
  </si>
  <si>
    <t>28,06,2022</t>
  </si>
  <si>
    <t>ОК 139,7х9,19N-80 ОТТГ=29тр/335,79м</t>
  </si>
  <si>
    <t>ГВД 650s1001 6-7</t>
  </si>
  <si>
    <t>10.07.2022</t>
  </si>
  <si>
    <t>ОК 139,7х9,19 "Е "ОТТГ=4тр/47,25м</t>
  </si>
  <si>
    <t xml:space="preserve">  Майстер буровий : Мазур М.І                                                           Ситнюк В.М.</t>
  </si>
  <si>
    <t>ДП=300</t>
  </si>
  <si>
    <t>Маз ВІ 79-20 ВХ</t>
  </si>
  <si>
    <t xml:space="preserve"> Представник замовника  :  Таран В.А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</si>
</sst>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р_._-;\-* #,##0.00_р_._-;_-* &quot;-&quot;??_р_._-;_-@_-"/>
    <numFmt numFmtId="165" formatCode="[$-F400]h:mm:ss\ AM/PM"/>
    <numFmt numFmtId="166" formatCode="[h]:mm"/>
    <numFmt numFmtId="167" formatCode="0.0"/>
    <numFmt numFmtId="168" formatCode="#,##0.0"/>
    <numFmt numFmtId="169" formatCode="#,##0.000"/>
    <numFmt numFmtId="170" formatCode="0.000"/>
    <numFmt numFmtId="171" formatCode="h:mm;@"/>
    <numFmt numFmtId="172" formatCode="[h]:mm:ss\ "/>
    <numFmt numFmtId="173" formatCode="[h]:mm:ss;@"/>
  </numFmts>
  <fonts count="13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0"/>
      <name val="Arial Cyr"/>
      <charset val="204"/>
    </font>
    <font>
      <sz val="11"/>
      <name val="Arial Cyr"/>
      <charset val="204"/>
    </font>
    <font>
      <b/>
      <i/>
      <u/>
      <sz val="22"/>
      <name val="Arial"/>
      <family val="2"/>
      <charset val="204"/>
    </font>
    <font>
      <b/>
      <i/>
      <sz val="28"/>
      <color rgb="FFFF0000"/>
      <name val="Arial"/>
      <family val="2"/>
      <charset val="204"/>
    </font>
    <font>
      <b/>
      <i/>
      <u/>
      <sz val="20"/>
      <name val="Arial"/>
      <family val="2"/>
      <charset val="204"/>
    </font>
    <font>
      <b/>
      <i/>
      <sz val="20"/>
      <name val="Arial"/>
      <family val="2"/>
      <charset val="204"/>
    </font>
    <font>
      <b/>
      <sz val="24"/>
      <name val="Arial"/>
      <family val="2"/>
      <charset val="204"/>
    </font>
    <font>
      <b/>
      <sz val="20"/>
      <name val="Arial"/>
      <family val="2"/>
      <charset val="204"/>
    </font>
    <font>
      <b/>
      <sz val="18"/>
      <name val="Arial"/>
      <family val="2"/>
      <charset val="204"/>
    </font>
    <font>
      <b/>
      <i/>
      <sz val="18"/>
      <name val="Arial"/>
      <family val="2"/>
      <charset val="204"/>
    </font>
    <font>
      <b/>
      <i/>
      <sz val="16"/>
      <name val="Arial Cyr"/>
      <charset val="204"/>
    </font>
    <font>
      <b/>
      <i/>
      <sz val="14"/>
      <name val="Arial"/>
      <family val="2"/>
      <charset val="204"/>
    </font>
    <font>
      <b/>
      <i/>
      <sz val="16"/>
      <name val="Arial"/>
      <family val="2"/>
      <charset val="204"/>
    </font>
    <font>
      <b/>
      <sz val="20"/>
      <color theme="1"/>
      <name val="Arial"/>
      <family val="2"/>
      <charset val="204"/>
    </font>
    <font>
      <sz val="18"/>
      <color theme="1"/>
      <name val="Arial"/>
      <family val="2"/>
      <charset val="204"/>
    </font>
    <font>
      <sz val="18"/>
      <name val="Arial Cyr"/>
      <charset val="204"/>
    </font>
    <font>
      <sz val="18"/>
      <name val="Arial"/>
      <family val="2"/>
      <charset val="204"/>
    </font>
    <font>
      <b/>
      <i/>
      <sz val="11"/>
      <name val="Arial"/>
      <family val="2"/>
      <charset val="204"/>
    </font>
    <font>
      <b/>
      <sz val="18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1"/>
      <color rgb="FFFF0000"/>
      <name val="Arial Cyr"/>
      <charset val="204"/>
    </font>
    <font>
      <b/>
      <i/>
      <sz val="11"/>
      <name val="Arial Cyr"/>
      <charset val="204"/>
    </font>
    <font>
      <sz val="11"/>
      <color indexed="10"/>
      <name val="Arial Cyr"/>
      <charset val="204"/>
    </font>
    <font>
      <b/>
      <sz val="18"/>
      <name val="Arial Cyr"/>
      <charset val="204"/>
    </font>
    <font>
      <b/>
      <sz val="16"/>
      <name val="Arial"/>
      <family val="2"/>
      <charset val="204"/>
    </font>
    <font>
      <b/>
      <sz val="16"/>
      <name val="Arial Cyr"/>
      <charset val="204"/>
    </font>
    <font>
      <b/>
      <sz val="16"/>
      <name val="Arial Cyr"/>
      <family val="2"/>
      <charset val="204"/>
    </font>
    <font>
      <sz val="16"/>
      <name val="Arial"/>
      <family val="2"/>
      <charset val="204"/>
    </font>
    <font>
      <b/>
      <sz val="16"/>
      <color theme="1"/>
      <name val="Arial"/>
      <family val="2"/>
      <charset val="204"/>
    </font>
    <font>
      <b/>
      <i/>
      <sz val="12"/>
      <name val="Arial"/>
      <family val="2"/>
      <charset val="204"/>
    </font>
    <font>
      <sz val="12"/>
      <name val="Arial"/>
      <family val="2"/>
      <charset val="204"/>
    </font>
    <font>
      <sz val="20"/>
      <name val="Arial"/>
      <family val="2"/>
      <charset val="204"/>
    </font>
    <font>
      <sz val="11"/>
      <name val="Arial"/>
      <family val="2"/>
      <charset val="204"/>
    </font>
    <font>
      <b/>
      <sz val="12"/>
      <name val="Arial"/>
      <family val="2"/>
      <charset val="204"/>
    </font>
    <font>
      <sz val="20"/>
      <color theme="1"/>
      <name val="Arial"/>
      <family val="2"/>
      <charset val="204"/>
    </font>
    <font>
      <i/>
      <sz val="12"/>
      <name val="Arial"/>
      <family val="2"/>
      <charset val="204"/>
    </font>
    <font>
      <b/>
      <sz val="12"/>
      <name val="Calibri"/>
      <family val="2"/>
      <charset val="204"/>
    </font>
    <font>
      <sz val="20"/>
      <color theme="0"/>
      <name val="Arial"/>
      <family val="2"/>
      <charset val="204"/>
    </font>
    <font>
      <b/>
      <sz val="14"/>
      <name val="Arial"/>
      <family val="2"/>
      <charset val="204"/>
    </font>
    <font>
      <b/>
      <sz val="14"/>
      <name val="Times New Roman"/>
      <family val="1"/>
      <charset val="204"/>
    </font>
    <font>
      <sz val="18"/>
      <color theme="1"/>
      <name val="Arial Cyr"/>
      <charset val="204"/>
    </font>
    <font>
      <sz val="8"/>
      <name val="Arial"/>
      <family val="2"/>
    </font>
    <font>
      <sz val="16"/>
      <color indexed="8"/>
      <name val="Arial"/>
      <family val="2"/>
    </font>
    <font>
      <sz val="20"/>
      <name val="Arial Cyr"/>
      <charset val="204"/>
    </font>
    <font>
      <b/>
      <sz val="16"/>
      <name val="Calibri"/>
      <family val="2"/>
      <charset val="204"/>
    </font>
    <font>
      <b/>
      <sz val="20"/>
      <name val="Arial Cyr"/>
      <charset val="204"/>
    </font>
    <font>
      <sz val="16"/>
      <color rgb="FF000000"/>
      <name val="Arial"/>
      <family val="2"/>
    </font>
    <font>
      <sz val="22"/>
      <name val="Arial"/>
      <family val="2"/>
      <charset val="204"/>
    </font>
    <font>
      <b/>
      <sz val="22"/>
      <name val="Arial"/>
      <family val="2"/>
      <charset val="204"/>
    </font>
    <font>
      <sz val="14"/>
      <color rgb="FF000000"/>
      <name val="Arial"/>
      <family val="2"/>
    </font>
    <font>
      <b/>
      <sz val="22"/>
      <color theme="1"/>
      <name val="Arial"/>
      <family val="2"/>
      <charset val="204"/>
    </font>
    <font>
      <sz val="18"/>
      <color rgb="FF000000"/>
      <name val="Arial"/>
      <family val="2"/>
      <charset val="204"/>
    </font>
    <font>
      <sz val="18"/>
      <color indexed="8"/>
      <name val="Arial"/>
      <family val="2"/>
      <charset val="204"/>
    </font>
    <font>
      <b/>
      <sz val="22"/>
      <color rgb="FFFF0000"/>
      <name val="Arial Cyr"/>
      <charset val="204"/>
    </font>
    <font>
      <b/>
      <i/>
      <sz val="16"/>
      <color rgb="FFFF0000"/>
      <name val="Arial"/>
      <family val="2"/>
      <charset val="204"/>
    </font>
    <font>
      <b/>
      <i/>
      <sz val="20"/>
      <color rgb="FFFF0000"/>
      <name val="Arial"/>
      <family val="2"/>
      <charset val="204"/>
    </font>
    <font>
      <b/>
      <sz val="20"/>
      <color rgb="FFFF0000"/>
      <name val="Calibri"/>
      <family val="2"/>
      <charset val="204"/>
    </font>
    <font>
      <b/>
      <i/>
      <sz val="18"/>
      <color theme="1"/>
      <name val="Arial"/>
      <family val="2"/>
      <charset val="204"/>
    </font>
    <font>
      <b/>
      <i/>
      <sz val="14"/>
      <color rgb="FFFF0000"/>
      <name val="Arial"/>
      <family val="2"/>
      <charset val="204"/>
    </font>
    <font>
      <b/>
      <i/>
      <sz val="22"/>
      <name val="Arial"/>
      <family val="2"/>
      <charset val="204"/>
    </font>
    <font>
      <sz val="19"/>
      <name val="Arial Cyr"/>
      <charset val="204"/>
    </font>
    <font>
      <b/>
      <i/>
      <sz val="19"/>
      <name val="Arial"/>
      <family val="2"/>
      <charset val="204"/>
    </font>
    <font>
      <i/>
      <sz val="11"/>
      <name val="Arial"/>
      <family val="2"/>
      <charset val="204"/>
    </font>
    <font>
      <b/>
      <i/>
      <u/>
      <sz val="24"/>
      <name val="Arial"/>
      <family val="2"/>
      <charset val="204"/>
    </font>
    <font>
      <b/>
      <i/>
      <sz val="24"/>
      <color rgb="FFFF0000"/>
      <name val="Arial"/>
      <family val="2"/>
      <charset val="204"/>
    </font>
    <font>
      <b/>
      <i/>
      <sz val="24"/>
      <name val="Arial"/>
      <family val="2"/>
      <charset val="204"/>
    </font>
    <font>
      <b/>
      <i/>
      <sz val="22"/>
      <name val="Arial Cyr"/>
      <charset val="204"/>
    </font>
    <font>
      <b/>
      <sz val="26"/>
      <color theme="1"/>
      <name val="Arial"/>
      <family val="2"/>
      <charset val="204"/>
    </font>
    <font>
      <b/>
      <sz val="26"/>
      <name val="Arial"/>
      <family val="2"/>
      <charset val="204"/>
    </font>
    <font>
      <sz val="22"/>
      <color theme="1"/>
      <name val="Arial"/>
      <family val="2"/>
      <charset val="204"/>
    </font>
    <font>
      <sz val="22"/>
      <name val="Arial Cyr"/>
      <charset val="204"/>
    </font>
    <font>
      <b/>
      <i/>
      <sz val="22"/>
      <color rgb="FFFF0000"/>
      <name val="Arial"/>
      <family val="2"/>
      <charset val="204"/>
    </font>
    <font>
      <b/>
      <i/>
      <sz val="21"/>
      <name val="Arial"/>
      <family val="2"/>
      <charset val="204"/>
    </font>
    <font>
      <b/>
      <sz val="22"/>
      <name val="Calibri"/>
      <family val="2"/>
      <charset val="204"/>
    </font>
    <font>
      <i/>
      <sz val="22"/>
      <name val="Arial"/>
      <family val="2"/>
      <charset val="204"/>
    </font>
    <font>
      <sz val="22"/>
      <color theme="0"/>
      <name val="Arial"/>
      <family val="2"/>
      <charset val="204"/>
    </font>
    <font>
      <b/>
      <sz val="22"/>
      <name val="Times New Roman"/>
      <family val="1"/>
      <charset val="204"/>
    </font>
    <font>
      <sz val="22"/>
      <color theme="1"/>
      <name val="Arial Cyr"/>
      <charset val="204"/>
    </font>
    <font>
      <sz val="22"/>
      <color indexed="8"/>
      <name val="Arial"/>
      <family val="2"/>
    </font>
    <font>
      <sz val="21"/>
      <color indexed="8"/>
      <name val="Arial"/>
      <family val="2"/>
    </font>
    <font>
      <b/>
      <sz val="21"/>
      <name val="Arial"/>
      <family val="2"/>
      <charset val="204"/>
    </font>
    <font>
      <b/>
      <sz val="21"/>
      <name val="Calibri"/>
      <family val="2"/>
      <charset val="204"/>
    </font>
    <font>
      <b/>
      <sz val="22"/>
      <name val="Arial Cyr"/>
      <charset val="204"/>
    </font>
    <font>
      <sz val="22"/>
      <color rgb="FF000000"/>
      <name val="Arial"/>
      <family val="2"/>
    </font>
    <font>
      <sz val="26"/>
      <name val="Arial"/>
      <family val="2"/>
      <charset val="204"/>
    </font>
    <font>
      <sz val="21"/>
      <color rgb="FF000000"/>
      <name val="Arial"/>
      <family val="2"/>
    </font>
    <font>
      <u/>
      <sz val="10"/>
      <color theme="10"/>
      <name val="Arial Cyr"/>
      <charset val="204"/>
    </font>
    <font>
      <sz val="22"/>
      <color indexed="8"/>
      <name val="Arial"/>
      <family val="2"/>
      <charset val="204"/>
    </font>
    <font>
      <sz val="22"/>
      <color rgb="FF000000"/>
      <name val="Arial"/>
      <family val="2"/>
      <charset val="204"/>
    </font>
    <font>
      <b/>
      <sz val="24"/>
      <color rgb="FFFF0000"/>
      <name val="Arial Cyr"/>
      <charset val="204"/>
    </font>
    <font>
      <b/>
      <i/>
      <sz val="22"/>
      <color theme="1"/>
      <name val="Arial"/>
      <family val="2"/>
      <charset val="204"/>
    </font>
    <font>
      <b/>
      <i/>
      <sz val="18"/>
      <color rgb="FFFF0000"/>
      <name val="Arial"/>
      <family val="2"/>
      <charset val="204"/>
    </font>
    <font>
      <sz val="12"/>
      <color theme="1"/>
      <name val="Arial"/>
      <family val="2"/>
      <charset val="204"/>
    </font>
    <font>
      <b/>
      <sz val="16"/>
      <color theme="1"/>
      <name val="Arial Cyr"/>
      <charset val="204"/>
    </font>
    <font>
      <b/>
      <sz val="1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sz val="8.4"/>
      <name val="Arial"/>
      <family val="2"/>
      <charset val="204"/>
    </font>
    <font>
      <sz val="14"/>
      <name val="Arial"/>
      <family val="2"/>
      <charset val="204"/>
    </font>
    <font>
      <i/>
      <sz val="11"/>
      <color theme="0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4"/>
      <name val="Arial Cyr"/>
      <charset val="204"/>
    </font>
    <font>
      <b/>
      <sz val="14"/>
      <color rgb="FF000000"/>
      <name val="Arial"/>
      <family val="2"/>
      <charset val="204"/>
    </font>
    <font>
      <sz val="14"/>
      <name val="Arial Cyr"/>
      <charset val="204"/>
    </font>
    <font>
      <sz val="20"/>
      <name val="Bell MT"/>
      <family val="1"/>
    </font>
    <font>
      <b/>
      <sz val="18"/>
      <color rgb="FFFF0000"/>
      <name val="Arial Cyr"/>
      <charset val="204"/>
    </font>
    <font>
      <sz val="12"/>
      <name val="Arial Cyr"/>
      <charset val="204"/>
    </font>
    <font>
      <b/>
      <i/>
      <sz val="12"/>
      <color rgb="FFFF0000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i/>
      <sz val="12"/>
      <name val="Arial Cyr"/>
      <charset val="204"/>
    </font>
    <font>
      <sz val="14"/>
      <name val="Times New Roman"/>
      <family val="1"/>
      <charset val="204"/>
    </font>
    <font>
      <b/>
      <sz val="14"/>
      <color theme="1"/>
      <name val="Arial Cyr"/>
      <charset val="204"/>
    </font>
    <font>
      <sz val="14"/>
      <color theme="1"/>
      <name val="Times New Roman"/>
      <family val="1"/>
      <charset val="204"/>
    </font>
    <font>
      <b/>
      <sz val="13"/>
      <name val="Arial"/>
      <family val="2"/>
      <charset val="204"/>
    </font>
    <font>
      <b/>
      <sz val="12"/>
      <name val="Arial Cyr"/>
      <charset val="204"/>
    </font>
    <font>
      <b/>
      <sz val="12"/>
      <color rgb="FFFF0000"/>
      <name val="Arial"/>
      <family val="2"/>
      <charset val="204"/>
    </font>
    <font>
      <sz val="12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20"/>
      <name val="Times New Roman"/>
      <family val="1"/>
      <charset val="204"/>
    </font>
    <font>
      <b/>
      <sz val="12"/>
      <color rgb="FF000000"/>
      <name val="Arial"/>
      <family val="2"/>
      <charset val="204"/>
    </font>
    <font>
      <b/>
      <sz val="14"/>
      <color rgb="FFFF0000"/>
      <name val="Arial"/>
      <family val="2"/>
      <charset val="204"/>
    </font>
    <font>
      <b/>
      <sz val="14"/>
      <color rgb="FFFF0000"/>
      <name val="Times New Roman"/>
      <family val="1"/>
      <charset val="204"/>
    </font>
    <font>
      <b/>
      <i/>
      <sz val="12"/>
      <color theme="1"/>
      <name val="Arial"/>
      <family val="2"/>
      <charset val="204"/>
    </font>
    <font>
      <b/>
      <sz val="16"/>
      <name val="Times New Roman"/>
      <family val="1"/>
      <charset val="204"/>
    </font>
    <font>
      <b/>
      <i/>
      <sz val="20"/>
      <color theme="1"/>
      <name val="Arial"/>
      <family val="2"/>
      <charset val="204"/>
    </font>
    <font>
      <b/>
      <sz val="18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164" fontId="6" fillId="0" borderId="0" applyFont="0" applyFill="0" applyBorder="0" applyAlignment="0" applyProtection="0"/>
    <xf numFmtId="0" fontId="48" fillId="0" borderId="0"/>
    <xf numFmtId="0" fontId="93" fillId="0" borderId="0" applyNumberFormat="0" applyFill="0" applyBorder="0" applyAlignment="0" applyProtection="0"/>
  </cellStyleXfs>
  <cellXfs count="1697">
    <xf numFmtId="0" fontId="0" fillId="0" borderId="0" xfId="0"/>
    <xf numFmtId="9" fontId="2" fillId="0" borderId="0" xfId="0" applyNumberFormat="1" applyFont="1"/>
    <xf numFmtId="14" fontId="3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14" fontId="4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4" fillId="4" borderId="0" xfId="0" applyFont="1" applyFill="1" applyAlignment="1">
      <alignment vertical="center" wrapText="1"/>
    </xf>
    <xf numFmtId="2" fontId="4" fillId="4" borderId="0" xfId="0" applyNumberFormat="1" applyFont="1" applyFill="1" applyAlignment="1">
      <alignment vertical="center" wrapText="1"/>
    </xf>
    <xf numFmtId="4" fontId="4" fillId="4" borderId="0" xfId="0" applyNumberFormat="1" applyFont="1" applyFill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7" fillId="0" borderId="0" xfId="2" applyFont="1" applyAlignment="1">
      <alignment vertical="center"/>
    </xf>
    <xf numFmtId="49" fontId="7" fillId="0" borderId="0" xfId="2" applyNumberFormat="1" applyFont="1" applyAlignment="1">
      <alignment vertical="center"/>
    </xf>
    <xf numFmtId="0" fontId="14" fillId="8" borderId="19" xfId="2" applyFont="1" applyFill="1" applyBorder="1" applyAlignment="1" applyProtection="1">
      <alignment horizontal="center" vertical="center"/>
      <protection locked="0"/>
    </xf>
    <xf numFmtId="0" fontId="15" fillId="8" borderId="4" xfId="2" applyFont="1" applyFill="1" applyBorder="1" applyAlignment="1" applyProtection="1">
      <alignment horizontal="center" vertical="center"/>
      <protection locked="0"/>
    </xf>
    <xf numFmtId="49" fontId="15" fillId="8" borderId="1" xfId="2" applyNumberFormat="1" applyFont="1" applyFill="1" applyBorder="1" applyAlignment="1" applyProtection="1">
      <alignment horizontal="center" vertical="center"/>
      <protection locked="0"/>
    </xf>
    <xf numFmtId="0" fontId="15" fillId="8" borderId="20" xfId="2" applyFont="1" applyFill="1" applyBorder="1" applyAlignment="1" applyProtection="1">
      <alignment horizontal="center" vertical="center"/>
      <protection locked="0"/>
    </xf>
    <xf numFmtId="0" fontId="15" fillId="8" borderId="21" xfId="2" applyFont="1" applyFill="1" applyBorder="1" applyAlignment="1" applyProtection="1">
      <alignment horizontal="center" vertical="center"/>
      <protection locked="0"/>
    </xf>
    <xf numFmtId="49" fontId="15" fillId="8" borderId="20" xfId="2" applyNumberFormat="1" applyFont="1" applyFill="1" applyBorder="1" applyAlignment="1" applyProtection="1">
      <alignment horizontal="center" vertical="center"/>
      <protection locked="0"/>
    </xf>
    <xf numFmtId="0" fontId="14" fillId="8" borderId="22" xfId="2" applyFont="1" applyFill="1" applyBorder="1" applyAlignment="1" applyProtection="1">
      <alignment horizontal="center" vertical="center"/>
      <protection locked="0"/>
    </xf>
    <xf numFmtId="0" fontId="14" fillId="6" borderId="14" xfId="2" applyFont="1" applyFill="1" applyBorder="1" applyAlignment="1">
      <alignment horizontal="center" vertical="center"/>
    </xf>
    <xf numFmtId="49" fontId="18" fillId="6" borderId="19" xfId="2" applyNumberFormat="1" applyFont="1" applyFill="1" applyBorder="1" applyAlignment="1">
      <alignment horizontal="center" vertical="center" wrapText="1"/>
    </xf>
    <xf numFmtId="0" fontId="19" fillId="6" borderId="24" xfId="2" applyFont="1" applyFill="1" applyBorder="1" applyAlignment="1">
      <alignment horizontal="center" vertical="center" wrapText="1"/>
    </xf>
    <xf numFmtId="0" fontId="13" fillId="6" borderId="25" xfId="2" applyFont="1" applyFill="1" applyBorder="1" applyAlignment="1">
      <alignment horizontal="center" vertical="center"/>
    </xf>
    <xf numFmtId="0" fontId="14" fillId="6" borderId="25" xfId="2" applyFont="1" applyFill="1" applyBorder="1" applyAlignment="1">
      <alignment horizontal="center" vertical="center" wrapText="1"/>
    </xf>
    <xf numFmtId="0" fontId="13" fillId="0" borderId="25" xfId="2" applyFont="1" applyBorder="1" applyAlignment="1">
      <alignment horizontal="center" vertical="center" wrapText="1"/>
    </xf>
    <xf numFmtId="2" fontId="19" fillId="6" borderId="25" xfId="2" applyNumberFormat="1" applyFont="1" applyFill="1" applyBorder="1" applyAlignment="1">
      <alignment horizontal="center" vertical="center" wrapText="1"/>
    </xf>
    <xf numFmtId="2" fontId="19" fillId="0" borderId="26" xfId="2" applyNumberFormat="1" applyFont="1" applyBorder="1" applyAlignment="1">
      <alignment horizontal="center" vertical="center"/>
    </xf>
    <xf numFmtId="0" fontId="13" fillId="6" borderId="28" xfId="2" applyFont="1" applyFill="1" applyBorder="1" applyAlignment="1">
      <alignment horizontal="center" vertical="center"/>
    </xf>
    <xf numFmtId="0" fontId="13" fillId="6" borderId="28" xfId="2" applyFont="1" applyFill="1" applyBorder="1" applyAlignment="1">
      <alignment horizontal="center" vertical="center" wrapText="1"/>
    </xf>
    <xf numFmtId="2" fontId="19" fillId="6" borderId="28" xfId="2" applyNumberFormat="1" applyFont="1" applyFill="1" applyBorder="1" applyAlignment="1">
      <alignment horizontal="center" vertical="center"/>
    </xf>
    <xf numFmtId="49" fontId="17" fillId="8" borderId="30" xfId="2" applyNumberFormat="1" applyFont="1" applyFill="1" applyBorder="1" applyAlignment="1" applyProtection="1">
      <alignment horizontal="center" vertical="center"/>
      <protection locked="0"/>
    </xf>
    <xf numFmtId="49" fontId="17" fillId="8" borderId="12" xfId="2" applyNumberFormat="1" applyFont="1" applyFill="1" applyBorder="1" applyAlignment="1" applyProtection="1">
      <alignment horizontal="center" vertical="center"/>
      <protection locked="0"/>
    </xf>
    <xf numFmtId="0" fontId="20" fillId="4" borderId="18" xfId="2" applyFont="1" applyFill="1" applyBorder="1" applyAlignment="1" applyProtection="1">
      <alignment horizontal="left" vertical="center"/>
      <protection locked="0"/>
    </xf>
    <xf numFmtId="0" fontId="21" fillId="4" borderId="21" xfId="2" applyFont="1" applyFill="1" applyBorder="1" applyAlignment="1" applyProtection="1">
      <alignment horizontal="center" vertical="center"/>
      <protection locked="0"/>
    </xf>
    <xf numFmtId="3" fontId="22" fillId="4" borderId="31" xfId="2" applyNumberFormat="1" applyFont="1" applyFill="1" applyBorder="1" applyAlignment="1" applyProtection="1">
      <alignment horizontal="center" vertical="center"/>
      <protection locked="0"/>
    </xf>
    <xf numFmtId="49" fontId="15" fillId="6" borderId="24" xfId="2" applyNumberFormat="1" applyFont="1" applyFill="1" applyBorder="1" applyAlignment="1" applyProtection="1">
      <alignment horizontal="center" vertical="center"/>
      <protection locked="0"/>
    </xf>
    <xf numFmtId="0" fontId="20" fillId="4" borderId="32" xfId="2" applyFont="1" applyFill="1" applyBorder="1" applyAlignment="1">
      <alignment horizontal="left" vertical="center" wrapText="1"/>
    </xf>
    <xf numFmtId="3" fontId="22" fillId="4" borderId="28" xfId="2" applyNumberFormat="1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 applyProtection="1">
      <alignment horizontal="center" vertical="center"/>
      <protection hidden="1"/>
    </xf>
    <xf numFmtId="49" fontId="23" fillId="6" borderId="24" xfId="2" applyNumberFormat="1" applyFont="1" applyFill="1" applyBorder="1" applyAlignment="1" applyProtection="1">
      <alignment horizontal="center" vertical="center"/>
      <protection locked="0"/>
    </xf>
    <xf numFmtId="49" fontId="23" fillId="6" borderId="33" xfId="2" applyNumberFormat="1" applyFont="1" applyFill="1" applyBorder="1" applyAlignment="1" applyProtection="1">
      <alignment horizontal="center" vertical="center"/>
      <protection locked="0"/>
    </xf>
    <xf numFmtId="3" fontId="22" fillId="4" borderId="25" xfId="2" applyNumberFormat="1" applyFont="1" applyFill="1" applyBorder="1" applyAlignment="1" applyProtection="1">
      <alignment horizontal="center" vertical="center"/>
      <protection locked="0"/>
    </xf>
    <xf numFmtId="0" fontId="19" fillId="6" borderId="28" xfId="2" applyFont="1" applyFill="1" applyBorder="1" applyAlignment="1">
      <alignment horizontal="center" vertical="center"/>
    </xf>
    <xf numFmtId="0" fontId="19" fillId="6" borderId="28" xfId="2" applyFont="1" applyFill="1" applyBorder="1" applyAlignment="1">
      <alignment horizontal="center" vertical="center" wrapText="1"/>
    </xf>
    <xf numFmtId="0" fontId="19" fillId="0" borderId="25" xfId="2" applyFont="1" applyBorder="1" applyAlignment="1">
      <alignment horizontal="center" vertical="center" wrapText="1"/>
    </xf>
    <xf numFmtId="2" fontId="13" fillId="6" borderId="25" xfId="2" applyNumberFormat="1" applyFont="1" applyFill="1" applyBorder="1" applyAlignment="1">
      <alignment horizontal="center" vertical="center"/>
    </xf>
    <xf numFmtId="3" fontId="22" fillId="4" borderId="0" xfId="2" applyNumberFormat="1" applyFont="1" applyFill="1" applyAlignment="1">
      <alignment horizontal="center" vertical="center"/>
    </xf>
    <xf numFmtId="49" fontId="15" fillId="8" borderId="30" xfId="2" applyNumberFormat="1" applyFont="1" applyFill="1" applyBorder="1" applyAlignment="1" applyProtection="1">
      <alignment horizontal="center" vertical="center"/>
      <protection locked="0"/>
    </xf>
    <xf numFmtId="49" fontId="15" fillId="8" borderId="12" xfId="2" applyNumberFormat="1" applyFont="1" applyFill="1" applyBorder="1" applyAlignment="1" applyProtection="1">
      <alignment horizontal="center" vertical="center"/>
      <protection locked="0"/>
    </xf>
    <xf numFmtId="3" fontId="22" fillId="4" borderId="25" xfId="2" applyNumberFormat="1" applyFont="1" applyFill="1" applyBorder="1" applyAlignment="1" applyProtection="1">
      <alignment horizontal="center" vertical="center"/>
      <protection hidden="1"/>
    </xf>
    <xf numFmtId="0" fontId="20" fillId="4" borderId="18" xfId="2" applyFont="1" applyFill="1" applyBorder="1" applyAlignment="1">
      <alignment horizontal="left" vertical="center"/>
    </xf>
    <xf numFmtId="3" fontId="22" fillId="4" borderId="25" xfId="2" applyNumberFormat="1" applyFont="1" applyFill="1" applyBorder="1" applyAlignment="1">
      <alignment horizontal="center" vertical="center"/>
    </xf>
    <xf numFmtId="0" fontId="24" fillId="6" borderId="28" xfId="2" applyFont="1" applyFill="1" applyBorder="1" applyAlignment="1">
      <alignment horizontal="center" vertical="center" wrapText="1"/>
    </xf>
    <xf numFmtId="0" fontId="14" fillId="6" borderId="34" xfId="2" applyFont="1" applyFill="1" applyBorder="1" applyAlignment="1">
      <alignment horizontal="center" vertical="center"/>
    </xf>
    <xf numFmtId="0" fontId="14" fillId="6" borderId="28" xfId="2" applyFont="1" applyFill="1" applyBorder="1" applyAlignment="1">
      <alignment horizontal="center" vertical="center"/>
    </xf>
    <xf numFmtId="0" fontId="14" fillId="6" borderId="28" xfId="2" applyFont="1" applyFill="1" applyBorder="1" applyAlignment="1">
      <alignment horizontal="center" vertical="center" wrapText="1"/>
    </xf>
    <xf numFmtId="0" fontId="14" fillId="0" borderId="25" xfId="2" applyFont="1" applyBorder="1" applyAlignment="1">
      <alignment horizontal="center" vertical="center" wrapText="1"/>
    </xf>
    <xf numFmtId="0" fontId="19" fillId="6" borderId="25" xfId="2" applyFont="1" applyFill="1" applyBorder="1" applyAlignment="1">
      <alignment horizontal="center" wrapText="1"/>
    </xf>
    <xf numFmtId="0" fontId="25" fillId="4" borderId="18" xfId="2" applyFont="1" applyFill="1" applyBorder="1" applyAlignment="1">
      <alignment horizontal="left" vertical="center"/>
    </xf>
    <xf numFmtId="49" fontId="22" fillId="4" borderId="25" xfId="2" applyNumberFormat="1" applyFont="1" applyFill="1" applyBorder="1" applyAlignment="1" applyProtection="1">
      <alignment horizontal="center" vertical="center"/>
      <protection locked="0"/>
    </xf>
    <xf numFmtId="49" fontId="22" fillId="4" borderId="31" xfId="2" applyNumberFormat="1" applyFont="1" applyFill="1" applyBorder="1" applyAlignment="1" applyProtection="1">
      <alignment horizontal="center" vertical="center"/>
      <protection locked="0"/>
    </xf>
    <xf numFmtId="3" fontId="22" fillId="4" borderId="35" xfId="2" applyNumberFormat="1" applyFont="1" applyFill="1" applyBorder="1" applyAlignment="1" applyProtection="1">
      <alignment horizontal="center" vertical="center"/>
      <protection hidden="1"/>
    </xf>
    <xf numFmtId="0" fontId="15" fillId="8" borderId="12" xfId="2" applyFont="1" applyFill="1" applyBorder="1" applyAlignment="1" applyProtection="1">
      <alignment horizontal="center" vertical="center"/>
      <protection locked="0"/>
    </xf>
    <xf numFmtId="0" fontId="22" fillId="4" borderId="25" xfId="2" applyFont="1" applyFill="1" applyBorder="1" applyAlignment="1">
      <alignment horizontal="center" vertical="center"/>
    </xf>
    <xf numFmtId="0" fontId="22" fillId="4" borderId="25" xfId="2" applyFont="1" applyFill="1" applyBorder="1" applyAlignment="1" applyProtection="1">
      <alignment horizontal="center" vertical="center"/>
      <protection locked="0"/>
    </xf>
    <xf numFmtId="165" fontId="15" fillId="8" borderId="17" xfId="2" applyNumberFormat="1" applyFont="1" applyFill="1" applyBorder="1" applyAlignment="1" applyProtection="1">
      <alignment horizontal="center" vertical="center"/>
      <protection locked="0"/>
    </xf>
    <xf numFmtId="0" fontId="20" fillId="4" borderId="32" xfId="2" applyFont="1" applyFill="1" applyBorder="1" applyAlignment="1" applyProtection="1">
      <alignment horizontal="left" vertical="center" wrapText="1"/>
      <protection locked="0"/>
    </xf>
    <xf numFmtId="20" fontId="7" fillId="0" borderId="0" xfId="2" applyNumberFormat="1" applyFont="1" applyAlignment="1">
      <alignment vertical="center"/>
    </xf>
    <xf numFmtId="22" fontId="18" fillId="6" borderId="36" xfId="2" applyNumberFormat="1" applyFont="1" applyFill="1" applyBorder="1" applyAlignment="1" applyProtection="1">
      <alignment horizontal="center" vertical="center"/>
      <protection locked="0"/>
    </xf>
    <xf numFmtId="0" fontId="24" fillId="6" borderId="24" xfId="2" applyFont="1" applyFill="1" applyBorder="1" applyAlignment="1">
      <alignment horizontal="center" vertical="center" wrapText="1"/>
    </xf>
    <xf numFmtId="0" fontId="26" fillId="6" borderId="28" xfId="2" applyFont="1" applyFill="1" applyBorder="1" applyAlignment="1">
      <alignment horizontal="center" vertical="center" wrapText="1"/>
    </xf>
    <xf numFmtId="0" fontId="22" fillId="4" borderId="18" xfId="2" applyFont="1" applyFill="1" applyBorder="1" applyAlignment="1">
      <alignment horizontal="left" vertical="center"/>
    </xf>
    <xf numFmtId="49" fontId="22" fillId="4" borderId="25" xfId="2" applyNumberFormat="1" applyFont="1" applyFill="1" applyBorder="1" applyAlignment="1">
      <alignment horizontal="center" vertical="center"/>
    </xf>
    <xf numFmtId="0" fontId="27" fillId="0" borderId="0" xfId="2" applyFont="1" applyAlignment="1">
      <alignment vertical="center"/>
    </xf>
    <xf numFmtId="0" fontId="25" fillId="4" borderId="18" xfId="2" applyFont="1" applyFill="1" applyBorder="1" applyAlignment="1" applyProtection="1">
      <alignment horizontal="left" vertical="center" wrapText="1"/>
      <protection locked="0"/>
    </xf>
    <xf numFmtId="2" fontId="28" fillId="0" borderId="0" xfId="2" applyNumberFormat="1" applyFont="1" applyAlignment="1">
      <alignment horizontal="center" vertical="center"/>
    </xf>
    <xf numFmtId="165" fontId="15" fillId="8" borderId="37" xfId="2" applyNumberFormat="1" applyFont="1" applyFill="1" applyBorder="1" applyAlignment="1" applyProtection="1">
      <alignment horizontal="center" vertical="center"/>
      <protection locked="0"/>
    </xf>
    <xf numFmtId="22" fontId="18" fillId="7" borderId="36" xfId="2" applyNumberFormat="1" applyFont="1" applyFill="1" applyBorder="1" applyAlignment="1" applyProtection="1">
      <alignment horizontal="center" vertical="center"/>
      <protection locked="0"/>
    </xf>
    <xf numFmtId="49" fontId="18" fillId="7" borderId="4" xfId="2" applyNumberFormat="1" applyFont="1" applyFill="1" applyBorder="1" applyAlignment="1" applyProtection="1">
      <alignment vertical="center"/>
      <protection locked="0"/>
    </xf>
    <xf numFmtId="0" fontId="13" fillId="6" borderId="34" xfId="2" applyFont="1" applyFill="1" applyBorder="1" applyAlignment="1">
      <alignment horizontal="center" vertical="center"/>
    </xf>
    <xf numFmtId="49" fontId="22" fillId="4" borderId="35" xfId="2" applyNumberFormat="1" applyFont="1" applyFill="1" applyBorder="1" applyAlignment="1" applyProtection="1">
      <alignment horizontal="center" vertical="center"/>
      <protection hidden="1"/>
    </xf>
    <xf numFmtId="165" fontId="17" fillId="8" borderId="17" xfId="2" applyNumberFormat="1" applyFont="1" applyFill="1" applyBorder="1" applyAlignment="1" applyProtection="1">
      <alignment horizontal="center" vertical="center"/>
      <protection locked="0"/>
    </xf>
    <xf numFmtId="49" fontId="17" fillId="6" borderId="19" xfId="2" applyNumberFormat="1" applyFont="1" applyFill="1" applyBorder="1" applyAlignment="1" applyProtection="1">
      <alignment vertical="center"/>
      <protection locked="0"/>
    </xf>
    <xf numFmtId="0" fontId="25" fillId="4" borderId="18" xfId="2" applyFont="1" applyFill="1" applyBorder="1" applyAlignment="1">
      <alignment horizontal="left" vertical="center" wrapText="1"/>
    </xf>
    <xf numFmtId="0" fontId="17" fillId="8" borderId="12" xfId="2" applyFont="1" applyFill="1" applyBorder="1" applyAlignment="1" applyProtection="1">
      <alignment horizontal="center" vertical="center"/>
      <protection locked="0"/>
    </xf>
    <xf numFmtId="0" fontId="29" fillId="0" borderId="0" xfId="2" applyFont="1" applyAlignment="1">
      <alignment vertical="center"/>
    </xf>
    <xf numFmtId="49" fontId="24" fillId="6" borderId="24" xfId="2" applyNumberFormat="1" applyFont="1" applyFill="1" applyBorder="1" applyAlignment="1" applyProtection="1">
      <alignment horizontal="center" vertical="center" wrapText="1"/>
      <protection locked="0"/>
    </xf>
    <xf numFmtId="0" fontId="30" fillId="6" borderId="28" xfId="2" applyFont="1" applyFill="1" applyBorder="1" applyAlignment="1">
      <alignment horizontal="center" vertical="center"/>
    </xf>
    <xf numFmtId="0" fontId="31" fillId="6" borderId="28" xfId="2" applyFont="1" applyFill="1" applyBorder="1" applyAlignment="1">
      <alignment horizontal="center" vertical="center" wrapText="1"/>
    </xf>
    <xf numFmtId="0" fontId="32" fillId="6" borderId="28" xfId="2" applyFont="1" applyFill="1" applyBorder="1" applyAlignment="1">
      <alignment horizontal="center" vertical="center"/>
    </xf>
    <xf numFmtId="0" fontId="30" fillId="6" borderId="25" xfId="2" applyFont="1" applyFill="1" applyBorder="1" applyAlignment="1">
      <alignment horizontal="center" vertical="center"/>
    </xf>
    <xf numFmtId="0" fontId="14" fillId="6" borderId="25" xfId="2" applyFont="1" applyFill="1" applyBorder="1" applyAlignment="1">
      <alignment horizontal="center" vertical="center"/>
    </xf>
    <xf numFmtId="0" fontId="33" fillId="6" borderId="25" xfId="2" applyFont="1" applyFill="1" applyBorder="1" applyAlignment="1">
      <alignment horizontal="center" vertical="center" wrapText="1"/>
    </xf>
    <xf numFmtId="2" fontId="31" fillId="6" borderId="25" xfId="2" applyNumberFormat="1" applyFont="1" applyFill="1" applyBorder="1" applyAlignment="1">
      <alignment horizontal="center" vertical="center"/>
    </xf>
    <xf numFmtId="46" fontId="20" fillId="4" borderId="15" xfId="2" applyNumberFormat="1" applyFont="1" applyFill="1" applyBorder="1" applyAlignment="1" applyProtection="1">
      <alignment horizontal="left" vertical="center" wrapText="1"/>
      <protection locked="0"/>
    </xf>
    <xf numFmtId="3" fontId="34" fillId="4" borderId="25" xfId="2" applyNumberFormat="1" applyFont="1" applyFill="1" applyBorder="1" applyAlignment="1" applyProtection="1">
      <alignment horizontal="center" vertical="center"/>
      <protection locked="0"/>
    </xf>
    <xf numFmtId="22" fontId="17" fillId="6" borderId="36" xfId="2" applyNumberFormat="1" applyFont="1" applyFill="1" applyBorder="1" applyAlignment="1" applyProtection="1">
      <alignment horizontal="center" vertical="center"/>
      <protection locked="0"/>
    </xf>
    <xf numFmtId="0" fontId="31" fillId="6" borderId="34" xfId="2" applyFont="1" applyFill="1" applyBorder="1" applyAlignment="1">
      <alignment horizontal="center" vertical="center"/>
    </xf>
    <xf numFmtId="0" fontId="35" fillId="6" borderId="28" xfId="2" applyFont="1" applyFill="1" applyBorder="1" applyAlignment="1">
      <alignment horizontal="center" vertical="center" wrapText="1"/>
    </xf>
    <xf numFmtId="0" fontId="18" fillId="7" borderId="19" xfId="2" applyFont="1" applyFill="1" applyBorder="1" applyAlignment="1" applyProtection="1">
      <alignment horizontal="center" vertical="center"/>
      <protection locked="0"/>
    </xf>
    <xf numFmtId="0" fontId="18" fillId="7" borderId="4" xfId="2" applyFont="1" applyFill="1" applyBorder="1" applyAlignment="1" applyProtection="1">
      <alignment horizontal="center" vertical="center"/>
      <protection locked="0"/>
    </xf>
    <xf numFmtId="2" fontId="14" fillId="6" borderId="25" xfId="2" applyNumberFormat="1" applyFont="1" applyFill="1" applyBorder="1" applyAlignment="1">
      <alignment horizontal="center" vertical="center"/>
    </xf>
    <xf numFmtId="12" fontId="17" fillId="8" borderId="36" xfId="2" applyNumberFormat="1" applyFont="1" applyFill="1" applyBorder="1" applyAlignment="1" applyProtection="1">
      <alignment horizontal="center" vertical="center"/>
      <protection locked="0"/>
    </xf>
    <xf numFmtId="0" fontId="20" fillId="4" borderId="18" xfId="2" applyFont="1" applyFill="1" applyBorder="1" applyAlignment="1" applyProtection="1">
      <alignment horizontal="center" vertical="center"/>
      <protection locked="0"/>
    </xf>
    <xf numFmtId="3" fontId="22" fillId="4" borderId="18" xfId="2" applyNumberFormat="1" applyFont="1" applyFill="1" applyBorder="1" applyAlignment="1" applyProtection="1">
      <alignment horizontal="center" vertical="center"/>
      <protection locked="0"/>
    </xf>
    <xf numFmtId="2" fontId="17" fillId="8" borderId="17" xfId="2" applyNumberFormat="1" applyFont="1" applyFill="1" applyBorder="1" applyAlignment="1" applyProtection="1">
      <alignment horizontal="center" vertical="center"/>
      <protection locked="0"/>
    </xf>
    <xf numFmtId="2" fontId="35" fillId="6" borderId="25" xfId="2" applyNumberFormat="1" applyFont="1" applyFill="1" applyBorder="1" applyAlignment="1">
      <alignment horizontal="center" vertical="center" wrapText="1"/>
    </xf>
    <xf numFmtId="0" fontId="36" fillId="7" borderId="18" xfId="2" applyFont="1" applyFill="1" applyBorder="1" applyAlignment="1" applyProtection="1">
      <alignment horizontal="center" vertical="center"/>
      <protection locked="0"/>
    </xf>
    <xf numFmtId="3" fontId="37" fillId="7" borderId="25" xfId="2" applyNumberFormat="1" applyFont="1" applyFill="1" applyBorder="1" applyAlignment="1">
      <alignment horizontal="center" vertical="center"/>
    </xf>
    <xf numFmtId="3" fontId="37" fillId="7" borderId="25" xfId="2" applyNumberFormat="1" applyFont="1" applyFill="1" applyBorder="1" applyAlignment="1" applyProtection="1">
      <alignment horizontal="center" vertical="center"/>
      <protection locked="0"/>
    </xf>
    <xf numFmtId="3" fontId="37" fillId="7" borderId="31" xfId="2" applyNumberFormat="1" applyFont="1" applyFill="1" applyBorder="1" applyAlignment="1" applyProtection="1">
      <alignment horizontal="center" vertical="center"/>
      <protection locked="0"/>
    </xf>
    <xf numFmtId="0" fontId="37" fillId="4" borderId="18" xfId="2" applyFont="1" applyFill="1" applyBorder="1" applyAlignment="1">
      <alignment horizontal="left" vertical="center"/>
    </xf>
    <xf numFmtId="0" fontId="37" fillId="4" borderId="25" xfId="2" applyFont="1" applyFill="1" applyBorder="1" applyAlignment="1">
      <alignment horizontal="center" vertical="center"/>
    </xf>
    <xf numFmtId="3" fontId="37" fillId="4" borderId="31" xfId="2" applyNumberFormat="1" applyFont="1" applyFill="1" applyBorder="1" applyAlignment="1" applyProtection="1">
      <alignment horizontal="center" vertical="center"/>
      <protection locked="0"/>
    </xf>
    <xf numFmtId="0" fontId="14" fillId="0" borderId="24" xfId="2" applyFont="1" applyBorder="1" applyAlignment="1">
      <alignment horizontal="center" vertical="center" wrapText="1"/>
    </xf>
    <xf numFmtId="0" fontId="31" fillId="6" borderId="14" xfId="2" applyFont="1" applyFill="1" applyBorder="1" applyAlignment="1">
      <alignment horizontal="center" vertical="center"/>
    </xf>
    <xf numFmtId="0" fontId="31" fillId="0" borderId="25" xfId="2" applyFont="1" applyBorder="1" applyAlignment="1">
      <alignment horizontal="center" vertical="center" wrapText="1"/>
    </xf>
    <xf numFmtId="1" fontId="19" fillId="9" borderId="26" xfId="2" applyNumberFormat="1" applyFont="1" applyFill="1" applyBorder="1" applyAlignment="1">
      <alignment horizontal="center" vertical="center"/>
    </xf>
    <xf numFmtId="0" fontId="37" fillId="4" borderId="18" xfId="2" applyFont="1" applyFill="1" applyBorder="1" applyAlignment="1" applyProtection="1">
      <alignment horizontal="left" vertical="center"/>
      <protection locked="0"/>
    </xf>
    <xf numFmtId="3" fontId="37" fillId="4" borderId="25" xfId="2" applyNumberFormat="1" applyFont="1" applyFill="1" applyBorder="1" applyAlignment="1" applyProtection="1">
      <alignment horizontal="center" vertical="center"/>
      <protection locked="0"/>
    </xf>
    <xf numFmtId="3" fontId="37" fillId="4" borderId="18" xfId="2" applyNumberFormat="1" applyFont="1" applyFill="1" applyBorder="1" applyAlignment="1" applyProtection="1">
      <alignment horizontal="center" vertical="center"/>
      <protection locked="0"/>
    </xf>
    <xf numFmtId="0" fontId="37" fillId="4" borderId="24" xfId="2" applyFont="1" applyFill="1" applyBorder="1" applyAlignment="1" applyProtection="1">
      <alignment horizontal="left" vertical="center"/>
      <protection locked="0"/>
    </xf>
    <xf numFmtId="0" fontId="38" fillId="8" borderId="34" xfId="2" applyFont="1" applyFill="1" applyBorder="1" applyAlignment="1" applyProtection="1">
      <alignment horizontal="center" vertical="center"/>
      <protection locked="0"/>
    </xf>
    <xf numFmtId="49" fontId="34" fillId="6" borderId="26" xfId="2" applyNumberFormat="1" applyFont="1" applyFill="1" applyBorder="1" applyAlignment="1" applyProtection="1">
      <alignment horizontal="center" vertical="center"/>
      <protection locked="0"/>
    </xf>
    <xf numFmtId="49" fontId="38" fillId="4" borderId="34" xfId="2" applyNumberFormat="1" applyFont="1" applyFill="1" applyBorder="1" applyAlignment="1" applyProtection="1">
      <alignment horizontal="center" vertical="center" shrinkToFit="1"/>
      <protection locked="0"/>
    </xf>
    <xf numFmtId="49" fontId="38" fillId="4" borderId="31" xfId="2" applyNumberFormat="1" applyFont="1" applyFill="1" applyBorder="1" applyAlignment="1" applyProtection="1">
      <alignment horizontal="center" vertical="center"/>
      <protection locked="0"/>
    </xf>
    <xf numFmtId="0" fontId="18" fillId="4" borderId="13" xfId="2" applyFont="1" applyFill="1" applyBorder="1" applyAlignment="1" applyProtection="1">
      <alignment horizontal="center" vertical="center"/>
      <protection locked="0"/>
    </xf>
    <xf numFmtId="0" fontId="17" fillId="4" borderId="21" xfId="2" applyFont="1" applyFill="1" applyBorder="1" applyAlignment="1" applyProtection="1">
      <alignment horizontal="center" vertical="center"/>
      <protection locked="0"/>
    </xf>
    <xf numFmtId="0" fontId="17" fillId="4" borderId="38" xfId="2" applyFont="1" applyFill="1" applyBorder="1" applyAlignment="1" applyProtection="1">
      <alignment horizontal="center" vertical="center"/>
      <protection locked="0"/>
    </xf>
    <xf numFmtId="0" fontId="17" fillId="4" borderId="19" xfId="2" applyFont="1" applyFill="1" applyBorder="1" applyAlignment="1" applyProtection="1">
      <alignment horizontal="center" vertical="center"/>
      <protection locked="0"/>
    </xf>
    <xf numFmtId="49" fontId="38" fillId="8" borderId="24" xfId="2" applyNumberFormat="1" applyFont="1" applyFill="1" applyBorder="1" applyAlignment="1" applyProtection="1">
      <alignment horizontal="center" vertical="center"/>
      <protection locked="0"/>
    </xf>
    <xf numFmtId="49" fontId="38" fillId="6" borderId="26" xfId="2" applyNumberFormat="1" applyFont="1" applyFill="1" applyBorder="1" applyAlignment="1" applyProtection="1">
      <alignment horizontal="center" vertical="center"/>
      <protection locked="0"/>
    </xf>
    <xf numFmtId="0" fontId="38" fillId="4" borderId="31" xfId="2" applyFont="1" applyFill="1" applyBorder="1" applyAlignment="1" applyProtection="1">
      <alignment horizontal="center" vertical="center"/>
      <protection locked="0"/>
    </xf>
    <xf numFmtId="0" fontId="18" fillId="4" borderId="19" xfId="2" applyFont="1" applyFill="1" applyBorder="1" applyAlignment="1" applyProtection="1">
      <alignment horizontal="center" vertical="center"/>
      <protection locked="0"/>
    </xf>
    <xf numFmtId="20" fontId="31" fillId="4" borderId="19" xfId="2" applyNumberFormat="1" applyFont="1" applyFill="1" applyBorder="1" applyAlignment="1" applyProtection="1">
      <alignment horizontal="center" vertical="center"/>
      <protection locked="0"/>
    </xf>
    <xf numFmtId="49" fontId="18" fillId="10" borderId="30" xfId="2" applyNumberFormat="1" applyFont="1" applyFill="1" applyBorder="1" applyAlignment="1" applyProtection="1">
      <alignment horizontal="center" vertical="center"/>
      <protection locked="0"/>
    </xf>
    <xf numFmtId="0" fontId="38" fillId="8" borderId="24" xfId="2" applyFont="1" applyFill="1" applyBorder="1" applyAlignment="1" applyProtection="1">
      <alignment horizontal="center" vertical="center"/>
      <protection locked="0"/>
    </xf>
    <xf numFmtId="49" fontId="38" fillId="4" borderId="24" xfId="2" applyNumberFormat="1" applyFont="1" applyFill="1" applyBorder="1" applyAlignment="1" applyProtection="1">
      <alignment horizontal="center" vertical="center"/>
      <protection locked="0"/>
    </xf>
    <xf numFmtId="49" fontId="38" fillId="4" borderId="26" xfId="2" applyNumberFormat="1" applyFont="1" applyFill="1" applyBorder="1" applyAlignment="1" applyProtection="1">
      <alignment horizontal="center" vertical="center"/>
      <protection locked="0"/>
    </xf>
    <xf numFmtId="0" fontId="7" fillId="4" borderId="0" xfId="2" applyFont="1" applyFill="1" applyAlignment="1">
      <alignment vertical="center"/>
    </xf>
    <xf numFmtId="0" fontId="38" fillId="8" borderId="24" xfId="2" applyFont="1" applyFill="1" applyBorder="1" applyAlignment="1" applyProtection="1">
      <alignment horizontal="center" vertical="center" shrinkToFit="1"/>
      <protection locked="0"/>
    </xf>
    <xf numFmtId="0" fontId="38" fillId="4" borderId="24" xfId="2" applyFont="1" applyFill="1" applyBorder="1" applyAlignment="1" applyProtection="1">
      <alignment horizontal="center" vertical="center"/>
      <protection locked="0"/>
    </xf>
    <xf numFmtId="0" fontId="39" fillId="4" borderId="24" xfId="2" applyFont="1" applyFill="1" applyBorder="1" applyAlignment="1" applyProtection="1">
      <alignment horizontal="left" vertical="center"/>
      <protection locked="0"/>
    </xf>
    <xf numFmtId="0" fontId="7" fillId="4" borderId="25" xfId="2" applyFont="1" applyFill="1" applyBorder="1" applyAlignment="1">
      <alignment vertical="center"/>
    </xf>
    <xf numFmtId="0" fontId="38" fillId="0" borderId="24" xfId="2" applyFont="1" applyBorder="1" applyAlignment="1">
      <alignment horizontal="center" vertical="center"/>
    </xf>
    <xf numFmtId="0" fontId="37" fillId="4" borderId="24" xfId="2" applyFont="1" applyFill="1" applyBorder="1" applyAlignment="1">
      <alignment horizontal="left" vertical="center"/>
    </xf>
    <xf numFmtId="166" fontId="7" fillId="0" borderId="0" xfId="2" applyNumberFormat="1" applyFont="1" applyAlignment="1">
      <alignment vertical="center"/>
    </xf>
    <xf numFmtId="165" fontId="7" fillId="0" borderId="0" xfId="2" applyNumberFormat="1" applyFont="1" applyAlignment="1">
      <alignment vertical="center"/>
    </xf>
    <xf numFmtId="0" fontId="38" fillId="0" borderId="24" xfId="2" applyFont="1" applyBorder="1" applyAlignment="1">
      <alignment vertical="center"/>
    </xf>
    <xf numFmtId="49" fontId="38" fillId="4" borderId="24" xfId="2" applyNumberFormat="1" applyFont="1" applyFill="1" applyBorder="1" applyAlignment="1" applyProtection="1">
      <alignment horizontal="center" vertical="center" shrinkToFit="1"/>
      <protection locked="0"/>
    </xf>
    <xf numFmtId="49" fontId="38" fillId="4" borderId="26" xfId="2" applyNumberFormat="1" applyFont="1" applyFill="1" applyBorder="1" applyAlignment="1" applyProtection="1">
      <alignment horizontal="center" vertical="center" shrinkToFit="1"/>
      <protection locked="0"/>
    </xf>
    <xf numFmtId="167" fontId="18" fillId="4" borderId="30" xfId="2" applyNumberFormat="1" applyFont="1" applyFill="1" applyBorder="1" applyAlignment="1" applyProtection="1">
      <alignment horizontal="center" vertical="center"/>
      <protection locked="0"/>
    </xf>
    <xf numFmtId="22" fontId="36" fillId="4" borderId="19" xfId="2" applyNumberFormat="1" applyFont="1" applyFill="1" applyBorder="1" applyAlignment="1" applyProtection="1">
      <alignment horizontal="center" vertical="center"/>
      <protection locked="0"/>
    </xf>
    <xf numFmtId="0" fontId="37" fillId="4" borderId="39" xfId="2" applyFont="1" applyFill="1" applyBorder="1" applyAlignment="1" applyProtection="1">
      <alignment horizontal="left" vertical="center"/>
      <protection locked="0"/>
    </xf>
    <xf numFmtId="3" fontId="37" fillId="4" borderId="40" xfId="2" applyNumberFormat="1" applyFont="1" applyFill="1" applyBorder="1" applyAlignment="1" applyProtection="1">
      <alignment horizontal="center" vertical="center"/>
      <protection locked="0"/>
    </xf>
    <xf numFmtId="3" fontId="40" fillId="4" borderId="41" xfId="2" applyNumberFormat="1" applyFont="1" applyFill="1" applyBorder="1" applyAlignment="1" applyProtection="1">
      <alignment horizontal="center" vertical="center"/>
      <protection locked="0"/>
    </xf>
    <xf numFmtId="3" fontId="37" fillId="4" borderId="42" xfId="2" applyNumberFormat="1" applyFont="1" applyFill="1" applyBorder="1" applyAlignment="1" applyProtection="1">
      <alignment horizontal="center" vertical="center"/>
      <protection locked="0"/>
    </xf>
    <xf numFmtId="0" fontId="38" fillId="6" borderId="14" xfId="2" applyFont="1" applyFill="1" applyBorder="1" applyAlignment="1" applyProtection="1">
      <alignment vertical="center"/>
      <protection locked="0"/>
    </xf>
    <xf numFmtId="0" fontId="41" fillId="6" borderId="14" xfId="2" applyFont="1" applyFill="1" applyBorder="1" applyAlignment="1" applyProtection="1">
      <alignment vertical="center"/>
      <protection locked="0"/>
    </xf>
    <xf numFmtId="0" fontId="38" fillId="4" borderId="26" xfId="2" applyFont="1" applyFill="1" applyBorder="1" applyAlignment="1" applyProtection="1">
      <alignment horizontal="center" vertical="center"/>
      <protection locked="0"/>
    </xf>
    <xf numFmtId="167" fontId="36" fillId="4" borderId="30" xfId="2" applyNumberFormat="1" applyFont="1" applyFill="1" applyBorder="1" applyAlignment="1" applyProtection="1">
      <alignment horizontal="center" vertical="center"/>
      <protection locked="0"/>
    </xf>
    <xf numFmtId="20" fontId="36" fillId="4" borderId="19" xfId="2" applyNumberFormat="1" applyFont="1" applyFill="1" applyBorder="1" applyAlignment="1" applyProtection="1">
      <alignment horizontal="center" vertical="center"/>
      <protection locked="0"/>
    </xf>
    <xf numFmtId="0" fontId="22" fillId="11" borderId="43" xfId="2" applyFont="1" applyFill="1" applyBorder="1" applyAlignment="1" applyProtection="1">
      <alignment vertical="center" wrapText="1"/>
      <protection locked="0"/>
    </xf>
    <xf numFmtId="3" fontId="22" fillId="11" borderId="20" xfId="2" applyNumberFormat="1" applyFont="1" applyFill="1" applyBorder="1" applyAlignment="1" applyProtection="1">
      <alignment horizontal="center" vertical="center" wrapText="1"/>
      <protection locked="0"/>
    </xf>
    <xf numFmtId="3" fontId="22" fillId="11" borderId="21" xfId="2" applyNumberFormat="1" applyFont="1" applyFill="1" applyBorder="1" applyAlignment="1" applyProtection="1">
      <alignment horizontal="center" vertical="center" wrapText="1"/>
      <protection locked="0"/>
    </xf>
    <xf numFmtId="3" fontId="22" fillId="11" borderId="44" xfId="2" applyNumberFormat="1" applyFont="1" applyFill="1" applyBorder="1" applyAlignment="1" applyProtection="1">
      <alignment horizontal="center" vertical="center"/>
      <protection locked="0"/>
    </xf>
    <xf numFmtId="49" fontId="38" fillId="8" borderId="34" xfId="2" applyNumberFormat="1" applyFont="1" applyFill="1" applyBorder="1" applyAlignment="1" applyProtection="1">
      <alignment horizontal="center" vertical="center"/>
      <protection locked="0"/>
    </xf>
    <xf numFmtId="49" fontId="38" fillId="8" borderId="45" xfId="2" applyNumberFormat="1" applyFont="1" applyFill="1" applyBorder="1" applyAlignment="1" applyProtection="1">
      <alignment horizontal="center" vertical="center"/>
      <protection locked="0"/>
    </xf>
    <xf numFmtId="167" fontId="36" fillId="4" borderId="19" xfId="2" applyNumberFormat="1" applyFont="1" applyFill="1" applyBorder="1" applyAlignment="1" applyProtection="1">
      <alignment horizontal="center" vertical="center"/>
      <protection locked="0"/>
    </xf>
    <xf numFmtId="167" fontId="36" fillId="4" borderId="5" xfId="2" applyNumberFormat="1" applyFont="1" applyFill="1" applyBorder="1" applyAlignment="1" applyProtection="1">
      <alignment vertical="center"/>
      <protection locked="0"/>
    </xf>
    <xf numFmtId="49" fontId="42" fillId="4" borderId="29" xfId="2" applyNumberFormat="1" applyFont="1" applyFill="1" applyBorder="1" applyAlignment="1" applyProtection="1">
      <alignment horizontal="center" vertical="center"/>
      <protection locked="0"/>
    </xf>
    <xf numFmtId="0" fontId="22" fillId="11" borderId="32" xfId="2" applyFont="1" applyFill="1" applyBorder="1" applyAlignment="1" applyProtection="1">
      <alignment vertical="center" wrapText="1"/>
      <protection locked="0"/>
    </xf>
    <xf numFmtId="49" fontId="22" fillId="11" borderId="25" xfId="2" applyNumberFormat="1" applyFont="1" applyFill="1" applyBorder="1" applyAlignment="1">
      <alignment horizontal="center" vertical="center"/>
    </xf>
    <xf numFmtId="49" fontId="22" fillId="11" borderId="25" xfId="2" applyNumberFormat="1" applyFont="1" applyFill="1" applyBorder="1" applyAlignment="1" applyProtection="1">
      <alignment horizontal="center" vertical="center"/>
      <protection locked="0"/>
    </xf>
    <xf numFmtId="3" fontId="22" fillId="11" borderId="25" xfId="2" applyNumberFormat="1" applyFont="1" applyFill="1" applyBorder="1" applyAlignment="1" applyProtection="1">
      <alignment horizontal="center" vertical="center"/>
      <protection locked="0"/>
    </xf>
    <xf numFmtId="3" fontId="22" fillId="11" borderId="31" xfId="2" applyNumberFormat="1" applyFont="1" applyFill="1" applyBorder="1" applyAlignment="1" applyProtection="1">
      <alignment horizontal="center" vertical="center"/>
      <protection locked="0"/>
    </xf>
    <xf numFmtId="49" fontId="38" fillId="6" borderId="17" xfId="2" applyNumberFormat="1" applyFont="1" applyFill="1" applyBorder="1" applyAlignment="1" applyProtection="1">
      <alignment horizontal="center" vertical="center"/>
      <protection locked="0"/>
    </xf>
    <xf numFmtId="167" fontId="38" fillId="4" borderId="24" xfId="2" applyNumberFormat="1" applyFont="1" applyFill="1" applyBorder="1" applyAlignment="1" applyProtection="1">
      <alignment horizontal="center" vertical="center"/>
      <protection locked="0"/>
    </xf>
    <xf numFmtId="167" fontId="36" fillId="4" borderId="5" xfId="2" applyNumberFormat="1" applyFont="1" applyFill="1" applyBorder="1" applyAlignment="1" applyProtection="1">
      <alignment horizontal="center" vertical="center"/>
      <protection locked="0"/>
    </xf>
    <xf numFmtId="49" fontId="36" fillId="4" borderId="30" xfId="2" applyNumberFormat="1" applyFont="1" applyFill="1" applyBorder="1" applyAlignment="1" applyProtection="1">
      <alignment horizontal="center" vertical="center"/>
      <protection locked="0"/>
    </xf>
    <xf numFmtId="46" fontId="22" fillId="11" borderId="15" xfId="2" applyNumberFormat="1" applyFont="1" applyFill="1" applyBorder="1" applyAlignment="1" applyProtection="1">
      <alignment horizontal="left" vertical="center" wrapText="1"/>
      <protection locked="0"/>
    </xf>
    <xf numFmtId="168" fontId="22" fillId="11" borderId="25" xfId="2" applyNumberFormat="1" applyFont="1" applyFill="1" applyBorder="1" applyAlignment="1" applyProtection="1">
      <alignment horizontal="center" vertical="center"/>
      <protection locked="0"/>
    </xf>
    <xf numFmtId="168" fontId="22" fillId="11" borderId="31" xfId="2" applyNumberFormat="1" applyFont="1" applyFill="1" applyBorder="1" applyAlignment="1" applyProtection="1">
      <alignment horizontal="center" vertical="center"/>
      <protection locked="0"/>
    </xf>
    <xf numFmtId="0" fontId="38" fillId="8" borderId="26" xfId="2" applyFont="1" applyFill="1" applyBorder="1" applyAlignment="1" applyProtection="1">
      <alignment horizontal="center" vertical="center"/>
      <protection locked="0"/>
    </xf>
    <xf numFmtId="167" fontId="40" fillId="4" borderId="19" xfId="2" applyNumberFormat="1" applyFont="1" applyFill="1" applyBorder="1" applyAlignment="1" applyProtection="1">
      <alignment horizontal="center" vertical="center"/>
      <protection locked="0"/>
    </xf>
    <xf numFmtId="169" fontId="22" fillId="11" borderId="25" xfId="2" applyNumberFormat="1" applyFont="1" applyFill="1" applyBorder="1" applyAlignment="1" applyProtection="1">
      <alignment horizontal="center" vertical="center"/>
      <protection locked="0"/>
    </xf>
    <xf numFmtId="169" fontId="22" fillId="11" borderId="31" xfId="2" applyNumberFormat="1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vertical="center" wrapText="1"/>
    </xf>
    <xf numFmtId="49" fontId="38" fillId="4" borderId="42" xfId="2" applyNumberFormat="1" applyFont="1" applyFill="1" applyBorder="1" applyAlignment="1" applyProtection="1">
      <alignment horizontal="center" vertical="center"/>
      <protection locked="0"/>
    </xf>
    <xf numFmtId="0" fontId="22" fillId="11" borderId="18" xfId="2" applyFont="1" applyFill="1" applyBorder="1" applyAlignment="1">
      <alignment horizontal="left" vertical="center"/>
    </xf>
    <xf numFmtId="0" fontId="22" fillId="11" borderId="25" xfId="2" applyFont="1" applyFill="1" applyBorder="1" applyAlignment="1">
      <alignment horizontal="center" vertical="center"/>
    </xf>
    <xf numFmtId="0" fontId="36" fillId="4" borderId="0" xfId="2" applyFont="1" applyFill="1" applyAlignment="1" applyProtection="1">
      <alignment horizontal="center" vertical="center"/>
      <protection locked="0"/>
    </xf>
    <xf numFmtId="0" fontId="40" fillId="4" borderId="29" xfId="2" applyFont="1" applyFill="1" applyBorder="1" applyAlignment="1" applyProtection="1">
      <alignment horizontal="center" vertical="center"/>
      <protection locked="0"/>
    </xf>
    <xf numFmtId="49" fontId="36" fillId="4" borderId="9" xfId="2" applyNumberFormat="1" applyFont="1" applyFill="1" applyBorder="1" applyAlignment="1" applyProtection="1">
      <alignment horizontal="center" vertical="center"/>
      <protection locked="0"/>
    </xf>
    <xf numFmtId="0" fontId="22" fillId="11" borderId="34" xfId="2" applyFont="1" applyFill="1" applyBorder="1" applyAlignment="1" applyProtection="1">
      <alignment vertical="center" wrapText="1"/>
      <protection locked="0"/>
    </xf>
    <xf numFmtId="2" fontId="22" fillId="11" borderId="28" xfId="2" applyNumberFormat="1" applyFont="1" applyFill="1" applyBorder="1" applyAlignment="1" applyProtection="1">
      <alignment horizontal="center" vertical="center" wrapText="1"/>
      <protection locked="0"/>
    </xf>
    <xf numFmtId="4" fontId="22" fillId="11" borderId="26" xfId="2" applyNumberFormat="1" applyFont="1" applyFill="1" applyBorder="1" applyAlignment="1" applyProtection="1">
      <alignment horizontal="center" vertical="center"/>
      <protection locked="0"/>
    </xf>
    <xf numFmtId="0" fontId="23" fillId="0" borderId="0" xfId="2" applyFont="1" applyAlignment="1">
      <alignment vertical="center"/>
    </xf>
    <xf numFmtId="0" fontId="7" fillId="0" borderId="0" xfId="2" quotePrefix="1" applyFont="1" applyAlignment="1">
      <alignment vertical="center"/>
    </xf>
    <xf numFmtId="2" fontId="44" fillId="8" borderId="24" xfId="2" applyNumberFormat="1" applyFont="1" applyFill="1" applyBorder="1" applyAlignment="1" applyProtection="1">
      <alignment horizontal="center" vertical="center"/>
      <protection locked="0"/>
    </xf>
    <xf numFmtId="20" fontId="17" fillId="4" borderId="5" xfId="2" applyNumberFormat="1" applyFont="1" applyFill="1" applyBorder="1" applyAlignment="1">
      <alignment horizontal="center" vertical="center"/>
    </xf>
    <xf numFmtId="49" fontId="17" fillId="4" borderId="29" xfId="2" applyNumberFormat="1" applyFont="1" applyFill="1" applyBorder="1" applyAlignment="1" applyProtection="1">
      <alignment horizontal="center" vertical="center"/>
      <protection locked="0"/>
    </xf>
    <xf numFmtId="49" fontId="17" fillId="4" borderId="19" xfId="2" applyNumberFormat="1" applyFont="1" applyFill="1" applyBorder="1" applyAlignment="1" applyProtection="1">
      <alignment horizontal="center" vertical="center"/>
      <protection locked="0"/>
    </xf>
    <xf numFmtId="0" fontId="22" fillId="11" borderId="24" xfId="2" applyFont="1" applyFill="1" applyBorder="1" applyAlignment="1" applyProtection="1">
      <alignment vertical="center" wrapText="1"/>
      <protection locked="0"/>
    </xf>
    <xf numFmtId="169" fontId="22" fillId="11" borderId="25" xfId="2" applyNumberFormat="1" applyFont="1" applyFill="1" applyBorder="1" applyAlignment="1" applyProtection="1">
      <alignment horizontal="center" vertical="center" wrapText="1"/>
      <protection locked="0"/>
    </xf>
    <xf numFmtId="0" fontId="22" fillId="11" borderId="35" xfId="2" applyFont="1" applyFill="1" applyBorder="1" applyAlignment="1" applyProtection="1">
      <alignment horizontal="center" vertical="center" wrapText="1"/>
      <protection locked="0"/>
    </xf>
    <xf numFmtId="169" fontId="22" fillId="11" borderId="26" xfId="2" applyNumberFormat="1" applyFont="1" applyFill="1" applyBorder="1" applyAlignment="1" applyProtection="1">
      <alignment horizontal="center" vertical="center"/>
      <protection locked="0"/>
    </xf>
    <xf numFmtId="2" fontId="44" fillId="8" borderId="39" xfId="2" applyNumberFormat="1" applyFont="1" applyFill="1" applyBorder="1" applyAlignment="1" applyProtection="1">
      <alignment horizontal="center" vertical="center"/>
      <protection locked="0"/>
    </xf>
    <xf numFmtId="0" fontId="38" fillId="8" borderId="8" xfId="2" applyFont="1" applyFill="1" applyBorder="1" applyAlignment="1" applyProtection="1">
      <alignment horizontal="center" vertical="center"/>
      <protection locked="0"/>
    </xf>
    <xf numFmtId="0" fontId="40" fillId="4" borderId="46" xfId="2" applyFont="1" applyFill="1" applyBorder="1" applyAlignment="1">
      <alignment horizontal="center"/>
    </xf>
    <xf numFmtId="49" fontId="36" fillId="4" borderId="46" xfId="2" applyNumberFormat="1" applyFont="1" applyFill="1" applyBorder="1" applyAlignment="1">
      <alignment horizontal="center" vertical="center"/>
    </xf>
    <xf numFmtId="49" fontId="17" fillId="4" borderId="47" xfId="2" applyNumberFormat="1" applyFont="1" applyFill="1" applyBorder="1" applyAlignment="1" applyProtection="1">
      <alignment horizontal="center" vertical="center"/>
      <protection locked="0"/>
    </xf>
    <xf numFmtId="2" fontId="44" fillId="8" borderId="33" xfId="2" applyNumberFormat="1" applyFont="1" applyFill="1" applyBorder="1" applyAlignment="1" applyProtection="1">
      <alignment horizontal="center" vertical="center"/>
      <protection locked="0"/>
    </xf>
    <xf numFmtId="0" fontId="38" fillId="8" borderId="48" xfId="2" applyFont="1" applyFill="1" applyBorder="1" applyAlignment="1" applyProtection="1">
      <alignment horizontal="center" vertical="center"/>
      <protection locked="0"/>
    </xf>
    <xf numFmtId="0" fontId="38" fillId="4" borderId="42" xfId="2" applyFont="1" applyFill="1" applyBorder="1" applyAlignment="1" applyProtection="1">
      <alignment horizontal="center" vertical="center"/>
      <protection locked="0"/>
    </xf>
    <xf numFmtId="49" fontId="36" fillId="4" borderId="16" xfId="2" applyNumberFormat="1" applyFont="1" applyFill="1" applyBorder="1" applyAlignment="1">
      <alignment horizontal="center" vertical="center"/>
    </xf>
    <xf numFmtId="0" fontId="22" fillId="11" borderId="25" xfId="2" applyFont="1" applyFill="1" applyBorder="1" applyAlignment="1" applyProtection="1">
      <alignment horizontal="center" vertical="center"/>
      <protection locked="0"/>
    </xf>
    <xf numFmtId="2" fontId="44" fillId="8" borderId="9" xfId="2" applyNumberFormat="1" applyFont="1" applyFill="1" applyBorder="1" applyAlignment="1" applyProtection="1">
      <alignment horizontal="center" vertical="center"/>
      <protection locked="0"/>
    </xf>
    <xf numFmtId="0" fontId="38" fillId="8" borderId="11" xfId="2" applyFont="1" applyFill="1" applyBorder="1" applyAlignment="1" applyProtection="1">
      <alignment horizontal="center" vertical="center"/>
      <protection locked="0"/>
    </xf>
    <xf numFmtId="0" fontId="38" fillId="4" borderId="39" xfId="2" applyFont="1" applyFill="1" applyBorder="1" applyAlignment="1" applyProtection="1">
      <alignment horizontal="center" vertical="center"/>
      <protection locked="0"/>
    </xf>
    <xf numFmtId="0" fontId="38" fillId="4" borderId="49" xfId="2" applyFont="1" applyFill="1" applyBorder="1" applyAlignment="1" applyProtection="1">
      <alignment horizontal="center" vertical="center"/>
      <protection locked="0"/>
    </xf>
    <xf numFmtId="49" fontId="17" fillId="4" borderId="50" xfId="2" applyNumberFormat="1" applyFont="1" applyFill="1" applyBorder="1" applyAlignment="1" applyProtection="1">
      <alignment horizontal="center" vertical="center"/>
      <protection locked="0"/>
    </xf>
    <xf numFmtId="170" fontId="22" fillId="11" borderId="25" xfId="2" applyNumberFormat="1" applyFont="1" applyFill="1" applyBorder="1" applyAlignment="1" applyProtection="1">
      <alignment horizontal="center" vertical="center" wrapText="1"/>
      <protection locked="0"/>
    </xf>
    <xf numFmtId="0" fontId="45" fillId="4" borderId="24" xfId="2" applyFont="1" applyFill="1" applyBorder="1" applyAlignment="1" applyProtection="1">
      <alignment horizontal="center" vertical="center"/>
      <protection locked="0"/>
    </xf>
    <xf numFmtId="0" fontId="38" fillId="4" borderId="14" xfId="2" applyFont="1" applyFill="1" applyBorder="1" applyAlignment="1" applyProtection="1">
      <alignment horizontal="center" vertical="center"/>
      <protection locked="0"/>
    </xf>
    <xf numFmtId="0" fontId="36" fillId="4" borderId="15" xfId="2" applyFont="1" applyFill="1" applyBorder="1" applyAlignment="1" applyProtection="1">
      <alignment horizontal="center" vertical="center"/>
      <protection locked="0"/>
    </xf>
    <xf numFmtId="0" fontId="22" fillId="11" borderId="51" xfId="2" applyFont="1" applyFill="1" applyBorder="1" applyAlignment="1" applyProtection="1">
      <alignment vertical="center" wrapText="1"/>
      <protection locked="0"/>
    </xf>
    <xf numFmtId="3" fontId="22" fillId="11" borderId="52" xfId="2" applyNumberFormat="1" applyFont="1" applyFill="1" applyBorder="1" applyAlignment="1" applyProtection="1">
      <alignment horizontal="center" vertical="center" wrapText="1"/>
      <protection locked="0"/>
    </xf>
    <xf numFmtId="1" fontId="22" fillId="11" borderId="52" xfId="2" applyNumberFormat="1" applyFont="1" applyFill="1" applyBorder="1" applyAlignment="1" applyProtection="1">
      <alignment horizontal="center" vertical="center" wrapText="1"/>
      <protection locked="0"/>
    </xf>
    <xf numFmtId="3" fontId="22" fillId="11" borderId="48" xfId="2" applyNumberFormat="1" applyFont="1" applyFill="1" applyBorder="1" applyAlignment="1" applyProtection="1">
      <alignment horizontal="center" vertical="center"/>
      <protection locked="0"/>
    </xf>
    <xf numFmtId="0" fontId="17" fillId="4" borderId="19" xfId="2" applyFont="1" applyFill="1" applyBorder="1" applyAlignment="1" applyProtection="1">
      <alignment horizontal="center" vertical="center" wrapText="1"/>
      <protection locked="0"/>
    </xf>
    <xf numFmtId="0" fontId="17" fillId="4" borderId="6" xfId="2" applyFont="1" applyFill="1" applyBorder="1" applyAlignment="1" applyProtection="1">
      <alignment horizontal="center" vertical="center" wrapText="1"/>
      <protection locked="0"/>
    </xf>
    <xf numFmtId="0" fontId="45" fillId="4" borderId="52" xfId="2" applyFont="1" applyFill="1" applyBorder="1" applyAlignment="1" applyProtection="1">
      <alignment horizontal="center" vertical="center"/>
      <protection locked="0"/>
    </xf>
    <xf numFmtId="49" fontId="31" fillId="4" borderId="50" xfId="2" applyNumberFormat="1" applyFont="1" applyFill="1" applyBorder="1" applyAlignment="1" applyProtection="1">
      <alignment horizontal="center" vertical="center"/>
      <protection locked="0"/>
    </xf>
    <xf numFmtId="2" fontId="36" fillId="4" borderId="37" xfId="2" applyNumberFormat="1" applyFont="1" applyFill="1" applyBorder="1" applyAlignment="1" applyProtection="1">
      <alignment horizontal="center" vertical="center"/>
      <protection locked="0"/>
    </xf>
    <xf numFmtId="167" fontId="46" fillId="4" borderId="24" xfId="2" applyNumberFormat="1" applyFont="1" applyFill="1" applyBorder="1" applyAlignment="1" applyProtection="1">
      <alignment horizontal="center" vertical="center"/>
      <protection locked="0"/>
    </xf>
    <xf numFmtId="49" fontId="31" fillId="4" borderId="14" xfId="2" applyNumberFormat="1" applyFont="1" applyFill="1" applyBorder="1" applyAlignment="1" applyProtection="1">
      <alignment horizontal="center" vertical="center"/>
      <protection locked="0"/>
    </xf>
    <xf numFmtId="0" fontId="36" fillId="4" borderId="46" xfId="2" applyFont="1" applyFill="1" applyBorder="1" applyAlignment="1">
      <alignment horizontal="center" vertical="center"/>
    </xf>
    <xf numFmtId="49" fontId="36" fillId="4" borderId="17" xfId="2" applyNumberFormat="1" applyFont="1" applyFill="1" applyBorder="1" applyAlignment="1" applyProtection="1">
      <alignment horizontal="center" vertical="center"/>
      <protection locked="0"/>
    </xf>
    <xf numFmtId="22" fontId="17" fillId="4" borderId="29" xfId="2" applyNumberFormat="1" applyFont="1" applyFill="1" applyBorder="1" applyAlignment="1" applyProtection="1">
      <alignment horizontal="center" vertical="center" wrapText="1"/>
      <protection locked="0"/>
    </xf>
    <xf numFmtId="49" fontId="17" fillId="4" borderId="53" xfId="2" applyNumberFormat="1" applyFont="1" applyFill="1" applyBorder="1" applyAlignment="1" applyProtection="1">
      <alignment horizontal="center" vertical="center"/>
      <protection locked="0"/>
    </xf>
    <xf numFmtId="0" fontId="17" fillId="4" borderId="39" xfId="2" applyFont="1" applyFill="1" applyBorder="1" applyAlignment="1" applyProtection="1">
      <alignment horizontal="center" vertical="center"/>
      <protection locked="0"/>
    </xf>
    <xf numFmtId="0" fontId="40" fillId="4" borderId="14" xfId="2" applyFont="1" applyFill="1" applyBorder="1" applyAlignment="1" applyProtection="1">
      <alignment horizontal="center" vertical="center"/>
      <protection locked="0"/>
    </xf>
    <xf numFmtId="49" fontId="36" fillId="4" borderId="27" xfId="2" applyNumberFormat="1" applyFont="1" applyFill="1" applyBorder="1" applyAlignment="1">
      <alignment horizontal="center" vertical="center"/>
    </xf>
    <xf numFmtId="0" fontId="17" fillId="4" borderId="24" xfId="2" applyFont="1" applyFill="1" applyBorder="1" applyAlignment="1" applyProtection="1">
      <alignment horizontal="center" vertical="center"/>
      <protection locked="0"/>
    </xf>
    <xf numFmtId="49" fontId="40" fillId="4" borderId="50" xfId="2" applyNumberFormat="1" applyFont="1" applyFill="1" applyBorder="1" applyAlignment="1" applyProtection="1">
      <alignment horizontal="center" vertical="center"/>
      <protection locked="0"/>
    </xf>
    <xf numFmtId="0" fontId="36" fillId="4" borderId="15" xfId="2" applyFont="1" applyFill="1" applyBorder="1" applyAlignment="1">
      <alignment horizontal="center" vertical="center"/>
    </xf>
    <xf numFmtId="49" fontId="36" fillId="4" borderId="7" xfId="2" applyNumberFormat="1" applyFont="1" applyFill="1" applyBorder="1" applyAlignment="1" applyProtection="1">
      <alignment horizontal="center" vertical="center"/>
      <protection locked="0"/>
    </xf>
    <xf numFmtId="0" fontId="22" fillId="6" borderId="43" xfId="2" applyFont="1" applyFill="1" applyBorder="1" applyAlignment="1" applyProtection="1">
      <alignment horizontal="center" vertical="center"/>
      <protection locked="0"/>
    </xf>
    <xf numFmtId="1" fontId="20" fillId="6" borderId="21" xfId="3" applyNumberFormat="1" applyFont="1" applyFill="1" applyBorder="1" applyAlignment="1" applyProtection="1">
      <alignment horizontal="center" vertical="center"/>
      <protection locked="0"/>
    </xf>
    <xf numFmtId="0" fontId="47" fillId="6" borderId="21" xfId="2" applyFont="1" applyFill="1" applyBorder="1" applyAlignment="1" applyProtection="1">
      <alignment horizontal="center" vertical="center"/>
      <protection locked="0"/>
    </xf>
    <xf numFmtId="1" fontId="22" fillId="6" borderId="21" xfId="2" applyNumberFormat="1" applyFont="1" applyFill="1" applyBorder="1" applyAlignment="1" applyProtection="1">
      <alignment horizontal="center" vertical="center"/>
      <protection locked="0"/>
    </xf>
    <xf numFmtId="1" fontId="20" fillId="6" borderId="44" xfId="3" applyNumberFormat="1" applyFont="1" applyFill="1" applyBorder="1" applyAlignment="1" applyProtection="1">
      <alignment horizontal="center" vertical="center"/>
      <protection locked="0"/>
    </xf>
    <xf numFmtId="0" fontId="17" fillId="4" borderId="52" xfId="2" applyFont="1" applyFill="1" applyBorder="1" applyAlignment="1" applyProtection="1">
      <alignment horizontal="center" vertical="center"/>
      <protection locked="0"/>
    </xf>
    <xf numFmtId="49" fontId="40" fillId="4" borderId="49" xfId="2" applyNumberFormat="1" applyFont="1" applyFill="1" applyBorder="1" applyAlignment="1" applyProtection="1">
      <alignment horizontal="center" vertical="center"/>
      <protection locked="0"/>
    </xf>
    <xf numFmtId="0" fontId="40" fillId="4" borderId="15" xfId="2" applyFont="1" applyFill="1" applyBorder="1" applyAlignment="1">
      <alignment horizontal="center" vertical="center"/>
    </xf>
    <xf numFmtId="0" fontId="49" fillId="6" borderId="24" xfId="4" applyFont="1" applyFill="1" applyBorder="1" applyAlignment="1">
      <alignment horizontal="left" vertical="top" wrapText="1"/>
    </xf>
    <xf numFmtId="0" fontId="50" fillId="0" borderId="25" xfId="2" applyFont="1" applyBorder="1" applyAlignment="1">
      <alignment horizontal="center" vertical="center"/>
    </xf>
    <xf numFmtId="0" fontId="21" fillId="8" borderId="25" xfId="2" applyFont="1" applyFill="1" applyBorder="1" applyAlignment="1" applyProtection="1">
      <alignment horizontal="center" vertical="center"/>
      <protection locked="0"/>
    </xf>
    <xf numFmtId="0" fontId="21" fillId="6" borderId="25" xfId="2" applyFont="1" applyFill="1" applyBorder="1" applyAlignment="1" applyProtection="1">
      <alignment horizontal="center" vertical="center"/>
      <protection locked="0"/>
    </xf>
    <xf numFmtId="1" fontId="21" fillId="6" borderId="26" xfId="3" applyNumberFormat="1" applyFont="1" applyFill="1" applyBorder="1" applyAlignment="1" applyProtection="1">
      <alignment horizontal="center" vertical="center"/>
      <protection locked="0"/>
    </xf>
    <xf numFmtId="49" fontId="36" fillId="4" borderId="29" xfId="2" applyNumberFormat="1" applyFont="1" applyFill="1" applyBorder="1" applyAlignment="1">
      <alignment horizontal="center" vertical="center"/>
    </xf>
    <xf numFmtId="49" fontId="36" fillId="4" borderId="33" xfId="2" applyNumberFormat="1" applyFont="1" applyFill="1" applyBorder="1" applyAlignment="1" applyProtection="1">
      <alignment horizontal="center" vertical="center"/>
      <protection locked="0"/>
    </xf>
    <xf numFmtId="0" fontId="49" fillId="6" borderId="24" xfId="4" applyFont="1" applyFill="1" applyBorder="1" applyAlignment="1">
      <alignment horizontal="left" vertical="center" wrapText="1"/>
    </xf>
    <xf numFmtId="1" fontId="21" fillId="8" borderId="25" xfId="2" applyNumberFormat="1" applyFont="1" applyFill="1" applyBorder="1" applyAlignment="1" applyProtection="1">
      <alignment horizontal="center" vertical="center"/>
      <protection locked="0"/>
    </xf>
    <xf numFmtId="0" fontId="11" fillId="7" borderId="19" xfId="2" applyFont="1" applyFill="1" applyBorder="1" applyAlignment="1" applyProtection="1">
      <alignment horizontal="center" vertical="center" wrapText="1"/>
      <protection locked="0"/>
    </xf>
    <xf numFmtId="166" fontId="52" fillId="7" borderId="4" xfId="2" applyNumberFormat="1" applyFont="1" applyFill="1" applyBorder="1" applyAlignment="1" applyProtection="1">
      <alignment horizontal="center" vertical="center" wrapText="1"/>
      <protection locked="0"/>
    </xf>
    <xf numFmtId="0" fontId="53" fillId="6" borderId="24" xfId="2" applyFont="1" applyFill="1" applyBorder="1" applyAlignment="1">
      <alignment horizontal="left" vertical="center" wrapText="1"/>
    </xf>
    <xf numFmtId="20" fontId="55" fillId="0" borderId="21" xfId="2" applyNumberFormat="1" applyFont="1" applyBorder="1" applyAlignment="1" applyProtection="1">
      <alignment horizontal="center" vertical="center" wrapText="1"/>
      <protection locked="0"/>
    </xf>
    <xf numFmtId="20" fontId="55" fillId="0" borderId="14" xfId="2" applyNumberFormat="1" applyFont="1" applyBorder="1" applyAlignment="1" applyProtection="1">
      <alignment horizontal="center" vertical="center" wrapText="1"/>
      <protection locked="0"/>
    </xf>
    <xf numFmtId="20" fontId="55" fillId="0" borderId="35" xfId="2" applyNumberFormat="1" applyFont="1" applyBorder="1" applyAlignment="1" applyProtection="1">
      <alignment horizontal="center" vertical="center" wrapText="1"/>
      <protection locked="0"/>
    </xf>
    <xf numFmtId="0" fontId="49" fillId="6" borderId="24" xfId="2" applyFont="1" applyFill="1" applyBorder="1" applyAlignment="1">
      <alignment horizontal="left" vertical="center" wrapText="1"/>
    </xf>
    <xf numFmtId="20" fontId="55" fillId="0" borderId="25" xfId="2" applyNumberFormat="1" applyFont="1" applyBorder="1" applyAlignment="1" applyProtection="1">
      <alignment horizontal="center" vertical="center" wrapText="1"/>
      <protection locked="0"/>
    </xf>
    <xf numFmtId="20" fontId="55" fillId="0" borderId="35" xfId="2" applyNumberFormat="1" applyFont="1" applyBorder="1" applyAlignment="1" applyProtection="1">
      <alignment horizontal="center" vertical="center"/>
      <protection locked="0"/>
    </xf>
    <xf numFmtId="0" fontId="56" fillId="6" borderId="24" xfId="2" applyFont="1" applyFill="1" applyBorder="1" applyAlignment="1">
      <alignment horizontal="left" vertical="center" wrapText="1"/>
    </xf>
    <xf numFmtId="1" fontId="21" fillId="6" borderId="25" xfId="2" applyNumberFormat="1" applyFont="1" applyFill="1" applyBorder="1" applyAlignment="1">
      <alignment horizontal="center" vertical="center"/>
    </xf>
    <xf numFmtId="0" fontId="21" fillId="6" borderId="25" xfId="2" applyFont="1" applyFill="1" applyBorder="1" applyAlignment="1">
      <alignment horizontal="center" vertical="center"/>
    </xf>
    <xf numFmtId="20" fontId="57" fillId="0" borderId="25" xfId="2" applyNumberFormat="1" applyFont="1" applyBorder="1" applyAlignment="1" applyProtection="1">
      <alignment horizontal="center" vertical="center" wrapText="1"/>
      <protection locked="0"/>
    </xf>
    <xf numFmtId="20" fontId="57" fillId="0" borderId="14" xfId="2" applyNumberFormat="1" applyFont="1" applyBorder="1" applyAlignment="1" applyProtection="1">
      <alignment horizontal="center" vertical="center" wrapText="1"/>
      <protection locked="0"/>
    </xf>
    <xf numFmtId="1" fontId="21" fillId="6" borderId="25" xfId="2" applyNumberFormat="1" applyFont="1" applyFill="1" applyBorder="1" applyAlignment="1" applyProtection="1">
      <alignment horizontal="center" vertical="center"/>
      <protection locked="0"/>
    </xf>
    <xf numFmtId="49" fontId="21" fillId="6" borderId="26" xfId="3" applyNumberFormat="1" applyFont="1" applyFill="1" applyBorder="1" applyAlignment="1" applyProtection="1">
      <alignment horizontal="center" vertical="center"/>
      <protection locked="0"/>
    </xf>
    <xf numFmtId="0" fontId="49" fillId="6" borderId="24" xfId="2" applyFont="1" applyFill="1" applyBorder="1" applyAlignment="1">
      <alignment horizontal="left" vertical="top" wrapText="1"/>
    </xf>
    <xf numFmtId="2" fontId="21" fillId="8" borderId="25" xfId="2" applyNumberFormat="1" applyFont="1" applyFill="1" applyBorder="1" applyAlignment="1" applyProtection="1">
      <alignment horizontal="center" vertical="center"/>
      <protection locked="0"/>
    </xf>
    <xf numFmtId="0" fontId="58" fillId="6" borderId="24" xfId="2" applyFont="1" applyFill="1" applyBorder="1" applyAlignment="1">
      <alignment horizontal="center" vertical="center" wrapText="1"/>
    </xf>
    <xf numFmtId="20" fontId="54" fillId="0" borderId="28" xfId="2" applyNumberFormat="1" applyFont="1" applyBorder="1" applyAlignment="1" applyProtection="1">
      <alignment horizontal="center" vertical="center" wrapText="1"/>
      <protection locked="0"/>
    </xf>
    <xf numFmtId="171" fontId="54" fillId="6" borderId="14" xfId="2" applyNumberFormat="1" applyFont="1" applyFill="1" applyBorder="1" applyAlignment="1" applyProtection="1">
      <alignment horizontal="center" vertical="center"/>
      <protection locked="0" hidden="1"/>
    </xf>
    <xf numFmtId="0" fontId="59" fillId="6" borderId="24" xfId="2" applyFont="1" applyFill="1" applyBorder="1" applyAlignment="1">
      <alignment horizontal="left" vertical="center" wrapText="1"/>
    </xf>
    <xf numFmtId="20" fontId="55" fillId="0" borderId="52" xfId="2" applyNumberFormat="1" applyFont="1" applyBorder="1" applyAlignment="1" applyProtection="1">
      <alignment horizontal="center" vertical="center" wrapText="1"/>
      <protection locked="0"/>
    </xf>
    <xf numFmtId="20" fontId="55" fillId="0" borderId="54" xfId="2" applyNumberFormat="1" applyFont="1" applyBorder="1" applyAlignment="1" applyProtection="1">
      <alignment horizontal="center" vertical="center" wrapText="1"/>
      <protection locked="0"/>
    </xf>
    <xf numFmtId="172" fontId="60" fillId="13" borderId="4" xfId="3" applyNumberFormat="1" applyFont="1" applyFill="1" applyBorder="1" applyAlignment="1" applyProtection="1">
      <alignment horizontal="center" vertical="center"/>
    </xf>
    <xf numFmtId="0" fontId="59" fillId="6" borderId="51" xfId="2" applyFont="1" applyFill="1" applyBorder="1" applyAlignment="1">
      <alignment horizontal="left" vertical="center" wrapText="1"/>
    </xf>
    <xf numFmtId="1" fontId="21" fillId="6" borderId="52" xfId="2" applyNumberFormat="1" applyFont="1" applyFill="1" applyBorder="1" applyAlignment="1" applyProtection="1">
      <alignment horizontal="center" vertical="center"/>
      <protection locked="0"/>
    </xf>
    <xf numFmtId="1" fontId="21" fillId="8" borderId="52" xfId="2" applyNumberFormat="1" applyFont="1" applyFill="1" applyBorder="1" applyAlignment="1" applyProtection="1">
      <alignment horizontal="center" vertical="center"/>
      <protection locked="0"/>
    </xf>
    <xf numFmtId="0" fontId="21" fillId="8" borderId="52" xfId="2" applyFont="1" applyFill="1" applyBorder="1" applyAlignment="1" applyProtection="1">
      <alignment horizontal="center" vertical="center"/>
      <protection locked="0"/>
    </xf>
    <xf numFmtId="1" fontId="21" fillId="6" borderId="48" xfId="3" applyNumberFormat="1" applyFont="1" applyFill="1" applyBorder="1" applyAlignment="1" applyProtection="1">
      <alignment horizontal="center" vertical="center"/>
      <protection locked="0"/>
    </xf>
    <xf numFmtId="0" fontId="13" fillId="6" borderId="30" xfId="2" applyFont="1" applyFill="1" applyBorder="1" applyAlignment="1" applyProtection="1">
      <alignment vertical="center" wrapText="1"/>
      <protection locked="0"/>
    </xf>
    <xf numFmtId="0" fontId="11" fillId="6" borderId="30" xfId="2" applyFont="1" applyFill="1" applyBorder="1" applyAlignment="1" applyProtection="1">
      <alignment horizontal="center" vertical="center" wrapText="1"/>
      <protection locked="0"/>
    </xf>
    <xf numFmtId="0" fontId="11" fillId="6" borderId="12" xfId="2" applyFont="1" applyFill="1" applyBorder="1" applyAlignment="1" applyProtection="1">
      <alignment horizontal="center" vertical="center" wrapText="1"/>
      <protection locked="0"/>
    </xf>
    <xf numFmtId="0" fontId="25" fillId="6" borderId="46" xfId="2" applyFont="1" applyFill="1" applyBorder="1" applyAlignment="1" applyProtection="1">
      <alignment horizontal="center" wrapText="1"/>
      <protection locked="0"/>
    </xf>
    <xf numFmtId="0" fontId="25" fillId="6" borderId="17" xfId="2" applyFont="1" applyFill="1" applyBorder="1" applyAlignment="1" applyProtection="1">
      <alignment horizontal="center" wrapText="1"/>
      <protection locked="0"/>
    </xf>
    <xf numFmtId="0" fontId="24" fillId="12" borderId="4" xfId="2" applyFont="1" applyFill="1" applyBorder="1" applyAlignment="1" applyProtection="1">
      <alignment horizontal="center" vertical="center" wrapText="1"/>
      <protection locked="0"/>
    </xf>
    <xf numFmtId="0" fontId="24" fillId="12" borderId="5" xfId="2" applyFont="1" applyFill="1" applyBorder="1" applyAlignment="1" applyProtection="1">
      <alignment horizontal="center" vertical="center" wrapText="1"/>
      <protection locked="0"/>
    </xf>
    <xf numFmtId="0" fontId="24" fillId="12" borderId="6" xfId="2" applyFont="1" applyFill="1" applyBorder="1" applyAlignment="1" applyProtection="1">
      <alignment horizontal="center" vertical="center" wrapText="1"/>
      <protection locked="0"/>
    </xf>
    <xf numFmtId="0" fontId="41" fillId="6" borderId="46" xfId="2" applyFont="1" applyFill="1" applyBorder="1" applyAlignment="1" applyProtection="1">
      <alignment horizontal="center" wrapText="1"/>
      <protection locked="0"/>
    </xf>
    <xf numFmtId="0" fontId="41" fillId="6" borderId="17" xfId="2" applyFont="1" applyFill="1" applyBorder="1" applyAlignment="1" applyProtection="1">
      <alignment horizontal="center" wrapText="1"/>
      <protection locked="0"/>
    </xf>
    <xf numFmtId="49" fontId="14" fillId="13" borderId="56" xfId="2" applyNumberFormat="1" applyFont="1" applyFill="1" applyBorder="1" applyAlignment="1" applyProtection="1">
      <alignment horizontal="center" vertical="center"/>
      <protection locked="0"/>
    </xf>
    <xf numFmtId="49" fontId="45" fillId="13" borderId="56" xfId="2" applyNumberFormat="1" applyFont="1" applyFill="1" applyBorder="1" applyAlignment="1" applyProtection="1">
      <alignment horizontal="center" vertical="center" wrapText="1"/>
      <protection locked="0"/>
    </xf>
    <xf numFmtId="49" fontId="45" fillId="13" borderId="56" xfId="2" applyNumberFormat="1" applyFont="1" applyFill="1" applyBorder="1" applyAlignment="1" applyProtection="1">
      <alignment horizontal="center" vertical="center"/>
      <protection locked="0"/>
    </xf>
    <xf numFmtId="49" fontId="45" fillId="13" borderId="57" xfId="2" applyNumberFormat="1" applyFont="1" applyFill="1" applyBorder="1" applyAlignment="1" applyProtection="1">
      <alignment vertical="center" wrapText="1"/>
      <protection locked="0"/>
    </xf>
    <xf numFmtId="49" fontId="13" fillId="12" borderId="0" xfId="2" applyNumberFormat="1" applyFont="1" applyFill="1" applyAlignment="1" applyProtection="1">
      <alignment vertical="center"/>
      <protection locked="0"/>
    </xf>
    <xf numFmtId="1" fontId="25" fillId="3" borderId="28" xfId="2" applyNumberFormat="1" applyFont="1" applyFill="1" applyBorder="1" applyAlignment="1" applyProtection="1">
      <alignment horizontal="center" vertical="center" wrapText="1"/>
      <protection locked="0"/>
    </xf>
    <xf numFmtId="14" fontId="35" fillId="3" borderId="32" xfId="2" applyNumberFormat="1" applyFont="1" applyFill="1" applyBorder="1" applyAlignment="1" applyProtection="1">
      <alignment horizontal="center" vertical="center" wrapText="1"/>
      <protection locked="0"/>
    </xf>
    <xf numFmtId="1" fontId="31" fillId="3" borderId="25" xfId="2" applyNumberFormat="1" applyFont="1" applyFill="1" applyBorder="1" applyAlignment="1">
      <alignment horizontal="center" vertical="center"/>
    </xf>
    <xf numFmtId="49" fontId="25" fillId="3" borderId="31" xfId="2" applyNumberFormat="1" applyFont="1" applyFill="1" applyBorder="1" applyAlignment="1" applyProtection="1">
      <alignment horizontal="center" vertical="center" wrapText="1"/>
      <protection locked="0"/>
    </xf>
    <xf numFmtId="49" fontId="34" fillId="6" borderId="46" xfId="2" applyNumberFormat="1" applyFont="1" applyFill="1" applyBorder="1" applyAlignment="1" applyProtection="1">
      <alignment horizontal="center"/>
      <protection locked="0"/>
    </xf>
    <xf numFmtId="49" fontId="38" fillId="6" borderId="46" xfId="2" applyNumberFormat="1" applyFont="1" applyFill="1" applyBorder="1" applyAlignment="1" applyProtection="1">
      <alignment horizontal="center"/>
      <protection locked="0"/>
    </xf>
    <xf numFmtId="49" fontId="38" fillId="6" borderId="17" xfId="2" applyNumberFormat="1" applyFont="1" applyFill="1" applyBorder="1" applyAlignment="1" applyProtection="1">
      <alignment horizontal="center"/>
      <protection locked="0"/>
    </xf>
    <xf numFmtId="49" fontId="45" fillId="13" borderId="0" xfId="2" applyNumberFormat="1" applyFont="1" applyFill="1" applyAlignment="1" applyProtection="1">
      <alignment vertical="center" wrapText="1"/>
      <protection locked="0"/>
    </xf>
    <xf numFmtId="0" fontId="61" fillId="6" borderId="36" xfId="2" applyFont="1" applyFill="1" applyBorder="1" applyAlignment="1" applyProtection="1">
      <alignment vertical="center" wrapText="1"/>
      <protection locked="0"/>
    </xf>
    <xf numFmtId="0" fontId="61" fillId="6" borderId="33" xfId="2" applyFont="1" applyFill="1" applyBorder="1" applyAlignment="1" applyProtection="1">
      <alignment vertical="center" wrapText="1"/>
      <protection locked="0"/>
    </xf>
    <xf numFmtId="1" fontId="25" fillId="3" borderId="25" xfId="2" applyNumberFormat="1" applyFont="1" applyFill="1" applyBorder="1" applyAlignment="1" applyProtection="1">
      <alignment horizontal="center" vertical="center" wrapText="1"/>
      <protection locked="0"/>
    </xf>
    <xf numFmtId="1" fontId="31" fillId="3" borderId="28" xfId="2" applyNumberFormat="1" applyFont="1" applyFill="1" applyBorder="1" applyAlignment="1">
      <alignment horizontal="center" vertical="center"/>
    </xf>
    <xf numFmtId="49" fontId="25" fillId="3" borderId="26" xfId="2" applyNumberFormat="1" applyFont="1" applyFill="1" applyBorder="1" applyAlignment="1" applyProtection="1">
      <alignment horizontal="center" vertical="center" wrapText="1"/>
      <protection locked="0"/>
    </xf>
    <xf numFmtId="0" fontId="64" fillId="14" borderId="6" xfId="2" applyFont="1" applyFill="1" applyBorder="1" applyAlignment="1" applyProtection="1">
      <alignment horizontal="center" vertical="center" wrapText="1"/>
      <protection locked="0"/>
    </xf>
    <xf numFmtId="0" fontId="64" fillId="14" borderId="19" xfId="2" applyFont="1" applyFill="1" applyBorder="1" applyAlignment="1" applyProtection="1">
      <alignment horizontal="center" vertical="center" wrapText="1"/>
      <protection locked="0"/>
    </xf>
    <xf numFmtId="0" fontId="17" fillId="6" borderId="46" xfId="2" applyFont="1" applyFill="1" applyBorder="1" applyAlignment="1" applyProtection="1">
      <alignment horizontal="center" vertical="center" wrapText="1"/>
      <protection locked="0"/>
    </xf>
    <xf numFmtId="0" fontId="17" fillId="6" borderId="46" xfId="2" applyFont="1" applyFill="1" applyBorder="1" applyAlignment="1" applyProtection="1">
      <alignment horizontal="center" vertical="center"/>
      <protection locked="0"/>
    </xf>
    <xf numFmtId="1" fontId="25" fillId="3" borderId="26" xfId="2" applyNumberFormat="1" applyFont="1" applyFill="1" applyBorder="1" applyAlignment="1" applyProtection="1">
      <alignment horizontal="center" vertical="center" wrapText="1"/>
      <protection locked="0"/>
    </xf>
    <xf numFmtId="0" fontId="65" fillId="6" borderId="46" xfId="2" applyFont="1" applyFill="1" applyBorder="1" applyAlignment="1" applyProtection="1">
      <alignment horizontal="center" vertical="center"/>
      <protection locked="0"/>
    </xf>
    <xf numFmtId="20" fontId="35" fillId="3" borderId="32" xfId="2" applyNumberFormat="1" applyFont="1" applyFill="1" applyBorder="1" applyAlignment="1" applyProtection="1">
      <alignment horizontal="center" vertical="center" wrapText="1"/>
      <protection locked="0"/>
    </xf>
    <xf numFmtId="0" fontId="15" fillId="6" borderId="16" xfId="2" applyFont="1" applyFill="1" applyBorder="1" applyAlignment="1" applyProtection="1">
      <alignment horizontal="center" vertical="center" wrapText="1"/>
      <protection locked="0"/>
    </xf>
    <xf numFmtId="1" fontId="25" fillId="3" borderId="52" xfId="2" applyNumberFormat="1" applyFont="1" applyFill="1" applyBorder="1" applyAlignment="1" applyProtection="1">
      <alignment horizontal="center" vertical="center" wrapText="1"/>
      <protection locked="0"/>
    </xf>
    <xf numFmtId="0" fontId="17" fillId="6" borderId="16" xfId="2" applyFont="1" applyFill="1" applyBorder="1" applyAlignment="1" applyProtection="1">
      <alignment horizontal="center" vertical="center" wrapText="1"/>
      <protection locked="0"/>
    </xf>
    <xf numFmtId="0" fontId="17" fillId="6" borderId="29" xfId="2" applyFont="1" applyFill="1" applyBorder="1" applyAlignment="1" applyProtection="1">
      <alignment horizontal="center" vertical="center"/>
      <protection locked="0"/>
    </xf>
    <xf numFmtId="0" fontId="67" fillId="0" borderId="0" xfId="2" applyFont="1" applyAlignment="1">
      <alignment vertical="center"/>
    </xf>
    <xf numFmtId="0" fontId="67" fillId="0" borderId="2" xfId="2" applyFont="1" applyBorder="1" applyAlignment="1">
      <alignment vertical="center"/>
    </xf>
    <xf numFmtId="0" fontId="68" fillId="6" borderId="0" xfId="2" applyFont="1" applyFill="1" applyAlignment="1" applyProtection="1">
      <alignment horizontal="center" vertical="center"/>
      <protection locked="0"/>
    </xf>
    <xf numFmtId="0" fontId="68" fillId="6" borderId="8" xfId="2" applyFont="1" applyFill="1" applyBorder="1" applyAlignment="1" applyProtection="1">
      <alignment horizontal="center" vertical="center"/>
      <protection locked="0"/>
    </xf>
    <xf numFmtId="0" fontId="69" fillId="0" borderId="0" xfId="2" applyFont="1" applyAlignment="1" applyProtection="1">
      <alignment horizontal="center" vertical="center" wrapText="1"/>
      <protection locked="0"/>
    </xf>
    <xf numFmtId="0" fontId="23" fillId="0" borderId="0" xfId="2" applyFont="1" applyAlignment="1" applyProtection="1">
      <alignment vertical="center"/>
      <protection locked="0"/>
    </xf>
    <xf numFmtId="0" fontId="28" fillId="0" borderId="0" xfId="2" applyFont="1" applyAlignment="1" applyProtection="1">
      <alignment horizontal="center" vertical="center"/>
      <protection locked="0"/>
    </xf>
    <xf numFmtId="0" fontId="55" fillId="8" borderId="19" xfId="2" applyFont="1" applyFill="1" applyBorder="1" applyAlignment="1" applyProtection="1">
      <alignment horizontal="center" vertical="center"/>
      <protection locked="0"/>
    </xf>
    <xf numFmtId="0" fontId="66" fillId="8" borderId="4" xfId="2" applyFont="1" applyFill="1" applyBorder="1" applyAlignment="1" applyProtection="1">
      <alignment horizontal="center" vertical="center"/>
      <protection locked="0"/>
    </xf>
    <xf numFmtId="49" fontId="66" fillId="8" borderId="1" xfId="2" applyNumberFormat="1" applyFont="1" applyFill="1" applyBorder="1" applyAlignment="1" applyProtection="1">
      <alignment horizontal="center" vertical="center"/>
      <protection locked="0"/>
    </xf>
    <xf numFmtId="0" fontId="66" fillId="8" borderId="20" xfId="2" applyFont="1" applyFill="1" applyBorder="1" applyAlignment="1" applyProtection="1">
      <alignment horizontal="center" vertical="center"/>
      <protection locked="0"/>
    </xf>
    <xf numFmtId="0" fontId="66" fillId="8" borderId="21" xfId="2" applyFont="1" applyFill="1" applyBorder="1" applyAlignment="1" applyProtection="1">
      <alignment horizontal="center" vertical="center"/>
      <protection locked="0"/>
    </xf>
    <xf numFmtId="49" fontId="66" fillId="8" borderId="20" xfId="2" applyNumberFormat="1" applyFont="1" applyFill="1" applyBorder="1" applyAlignment="1" applyProtection="1">
      <alignment horizontal="center" vertical="center"/>
      <protection locked="0"/>
    </xf>
    <xf numFmtId="0" fontId="55" fillId="8" borderId="22" xfId="2" applyFont="1" applyFill="1" applyBorder="1" applyAlignment="1" applyProtection="1">
      <alignment horizontal="center" vertical="center"/>
      <protection locked="0"/>
    </xf>
    <xf numFmtId="0" fontId="55" fillId="6" borderId="14" xfId="2" applyFont="1" applyFill="1" applyBorder="1" applyAlignment="1">
      <alignment horizontal="center" vertical="center"/>
    </xf>
    <xf numFmtId="49" fontId="66" fillId="6" borderId="19" xfId="2" applyNumberFormat="1" applyFont="1" applyFill="1" applyBorder="1" applyAlignment="1">
      <alignment horizontal="center" vertical="center" wrapText="1"/>
    </xf>
    <xf numFmtId="0" fontId="74" fillId="6" borderId="24" xfId="2" applyFont="1" applyFill="1" applyBorder="1" applyAlignment="1">
      <alignment horizontal="center" vertical="center" wrapText="1"/>
    </xf>
    <xf numFmtId="0" fontId="75" fillId="6" borderId="25" xfId="2" applyFont="1" applyFill="1" applyBorder="1" applyAlignment="1">
      <alignment horizontal="center" vertical="center"/>
    </xf>
    <xf numFmtId="0" fontId="75" fillId="6" borderId="25" xfId="2" applyFont="1" applyFill="1" applyBorder="1" applyAlignment="1">
      <alignment horizontal="center" vertical="center" wrapText="1"/>
    </xf>
    <xf numFmtId="0" fontId="75" fillId="0" borderId="25" xfId="2" applyFont="1" applyBorder="1" applyAlignment="1">
      <alignment horizontal="center" vertical="center" wrapText="1"/>
    </xf>
    <xf numFmtId="2" fontId="74" fillId="6" borderId="25" xfId="2" applyNumberFormat="1" applyFont="1" applyFill="1" applyBorder="1" applyAlignment="1">
      <alignment horizontal="center" vertical="center" wrapText="1"/>
    </xf>
    <xf numFmtId="2" fontId="74" fillId="0" borderId="26" xfId="2" applyNumberFormat="1" applyFont="1" applyBorder="1" applyAlignment="1">
      <alignment horizontal="center" vertical="center"/>
    </xf>
    <xf numFmtId="0" fontId="75" fillId="6" borderId="28" xfId="2" applyFont="1" applyFill="1" applyBorder="1" applyAlignment="1">
      <alignment horizontal="center" vertical="center"/>
    </xf>
    <xf numFmtId="0" fontId="75" fillId="6" borderId="28" xfId="2" applyFont="1" applyFill="1" applyBorder="1" applyAlignment="1">
      <alignment horizontal="center" vertical="center" wrapText="1"/>
    </xf>
    <xf numFmtId="2" fontId="74" fillId="6" borderId="28" xfId="2" applyNumberFormat="1" applyFont="1" applyFill="1" applyBorder="1" applyAlignment="1">
      <alignment horizontal="center" vertical="center"/>
    </xf>
    <xf numFmtId="49" fontId="66" fillId="8" borderId="30" xfId="2" applyNumberFormat="1" applyFont="1" applyFill="1" applyBorder="1" applyAlignment="1" applyProtection="1">
      <alignment horizontal="center" vertical="center"/>
      <protection locked="0"/>
    </xf>
    <xf numFmtId="0" fontId="74" fillId="6" borderId="18" xfId="2" applyFont="1" applyFill="1" applyBorder="1" applyAlignment="1">
      <alignment horizontal="center" vertical="center" wrapText="1"/>
    </xf>
    <xf numFmtId="0" fontId="76" fillId="4" borderId="18" xfId="2" applyFont="1" applyFill="1" applyBorder="1" applyAlignment="1" applyProtection="1">
      <alignment horizontal="left" vertical="center"/>
      <protection locked="0"/>
    </xf>
    <xf numFmtId="0" fontId="77" fillId="4" borderId="21" xfId="2" applyFont="1" applyFill="1" applyBorder="1" applyAlignment="1" applyProtection="1">
      <alignment horizontal="center" vertical="center"/>
      <protection locked="0"/>
    </xf>
    <xf numFmtId="3" fontId="54" fillId="4" borderId="31" xfId="2" applyNumberFormat="1" applyFont="1" applyFill="1" applyBorder="1" applyAlignment="1" applyProtection="1">
      <alignment horizontal="center" vertical="center"/>
      <protection locked="0"/>
    </xf>
    <xf numFmtId="49" fontId="66" fillId="6" borderId="24" xfId="2" applyNumberFormat="1" applyFont="1" applyFill="1" applyBorder="1" applyAlignment="1" applyProtection="1">
      <alignment horizontal="center" vertical="center"/>
      <protection locked="0"/>
    </xf>
    <xf numFmtId="49" fontId="75" fillId="6" borderId="25" xfId="2" applyNumberFormat="1" applyFont="1" applyFill="1" applyBorder="1" applyAlignment="1">
      <alignment horizontal="center" vertical="center"/>
    </xf>
    <xf numFmtId="0" fontId="76" fillId="4" borderId="32" xfId="2" applyFont="1" applyFill="1" applyBorder="1" applyAlignment="1">
      <alignment horizontal="left" vertical="center" wrapText="1"/>
    </xf>
    <xf numFmtId="3" fontId="54" fillId="4" borderId="28" xfId="2" applyNumberFormat="1" applyFont="1" applyFill="1" applyBorder="1" applyAlignment="1" applyProtection="1">
      <alignment horizontal="center" vertical="center"/>
      <protection locked="0"/>
    </xf>
    <xf numFmtId="49" fontId="66" fillId="6" borderId="36" xfId="2" applyNumberFormat="1" applyFont="1" applyFill="1" applyBorder="1" applyAlignment="1" applyProtection="1">
      <alignment horizontal="center" vertical="center"/>
      <protection locked="0"/>
    </xf>
    <xf numFmtId="0" fontId="75" fillId="6" borderId="32" xfId="2" applyFont="1" applyFill="1" applyBorder="1" applyAlignment="1">
      <alignment horizontal="center" vertical="center"/>
    </xf>
    <xf numFmtId="0" fontId="75" fillId="0" borderId="25" xfId="2" applyFont="1" applyBorder="1" applyAlignment="1">
      <alignment horizontal="center" vertical="center"/>
    </xf>
    <xf numFmtId="3" fontId="54" fillId="4" borderId="25" xfId="2" applyNumberFormat="1" applyFont="1" applyFill="1" applyBorder="1" applyAlignment="1" applyProtection="1">
      <alignment horizontal="center" vertical="center"/>
      <protection locked="0"/>
    </xf>
    <xf numFmtId="0" fontId="75" fillId="0" borderId="28" xfId="2" applyFont="1" applyBorder="1" applyAlignment="1">
      <alignment horizontal="center" vertical="center"/>
    </xf>
    <xf numFmtId="3" fontId="54" fillId="4" borderId="0" xfId="2" applyNumberFormat="1" applyFont="1" applyFill="1" applyAlignment="1">
      <alignment horizontal="center" vertical="center"/>
    </xf>
    <xf numFmtId="0" fontId="74" fillId="6" borderId="28" xfId="2" applyFont="1" applyFill="1" applyBorder="1" applyAlignment="1">
      <alignment horizontal="center" vertical="center"/>
    </xf>
    <xf numFmtId="3" fontId="54" fillId="4" borderId="25" xfId="2" applyNumberFormat="1" applyFont="1" applyFill="1" applyBorder="1" applyAlignment="1" applyProtection="1">
      <alignment horizontal="center" vertical="center"/>
      <protection hidden="1"/>
    </xf>
    <xf numFmtId="49" fontId="66" fillId="6" borderId="51" xfId="2" applyNumberFormat="1" applyFont="1" applyFill="1" applyBorder="1" applyAlignment="1" applyProtection="1">
      <alignment horizontal="center" vertical="center"/>
      <protection locked="0"/>
    </xf>
    <xf numFmtId="0" fontId="76" fillId="4" borderId="18" xfId="2" applyFont="1" applyFill="1" applyBorder="1" applyAlignment="1">
      <alignment horizontal="left" vertical="center"/>
    </xf>
    <xf numFmtId="3" fontId="54" fillId="4" borderId="25" xfId="2" applyNumberFormat="1" applyFont="1" applyFill="1" applyBorder="1" applyAlignment="1">
      <alignment horizontal="center" vertical="center"/>
    </xf>
    <xf numFmtId="49" fontId="66" fillId="6" borderId="43" xfId="2" applyNumberFormat="1" applyFont="1" applyFill="1" applyBorder="1" applyAlignment="1" applyProtection="1">
      <alignment horizontal="center"/>
      <protection locked="0"/>
    </xf>
    <xf numFmtId="49" fontId="66" fillId="6" borderId="44" xfId="2" applyNumberFormat="1" applyFont="1" applyFill="1" applyBorder="1" applyAlignment="1" applyProtection="1">
      <alignment horizontal="center"/>
      <protection locked="0"/>
    </xf>
    <xf numFmtId="49" fontId="78" fillId="6" borderId="33" xfId="2" applyNumberFormat="1" applyFont="1" applyFill="1" applyBorder="1" applyAlignment="1" applyProtection="1">
      <alignment vertical="center"/>
      <protection locked="0"/>
    </xf>
    <xf numFmtId="49" fontId="78" fillId="6" borderId="48" xfId="2" applyNumberFormat="1" applyFont="1" applyFill="1" applyBorder="1" applyAlignment="1" applyProtection="1">
      <alignment vertical="center"/>
      <protection locked="0"/>
    </xf>
    <xf numFmtId="0" fontId="74" fillId="6" borderId="28" xfId="2" applyFont="1" applyFill="1" applyBorder="1" applyAlignment="1">
      <alignment horizontal="center" vertical="center" wrapText="1"/>
    </xf>
    <xf numFmtId="49" fontId="54" fillId="4" borderId="25" xfId="2" applyNumberFormat="1" applyFont="1" applyFill="1" applyBorder="1" applyAlignment="1" applyProtection="1">
      <alignment horizontal="center" vertical="center"/>
      <protection locked="0"/>
    </xf>
    <xf numFmtId="49" fontId="54" fillId="4" borderId="31" xfId="2" applyNumberFormat="1" applyFont="1" applyFill="1" applyBorder="1" applyAlignment="1" applyProtection="1">
      <alignment horizontal="center" vertical="center"/>
      <protection locked="0"/>
    </xf>
    <xf numFmtId="3" fontId="54" fillId="4" borderId="35" xfId="2" applyNumberFormat="1" applyFont="1" applyFill="1" applyBorder="1" applyAlignment="1" applyProtection="1">
      <alignment horizontal="center" vertical="center"/>
      <protection hidden="1"/>
    </xf>
    <xf numFmtId="0" fontId="66" fillId="8" borderId="12" xfId="2" applyFont="1" applyFill="1" applyBorder="1" applyAlignment="1" applyProtection="1">
      <alignment horizontal="center" vertical="center"/>
      <protection locked="0"/>
    </xf>
    <xf numFmtId="0" fontId="66" fillId="8" borderId="30" xfId="2" applyFont="1" applyFill="1" applyBorder="1" applyAlignment="1" applyProtection="1">
      <alignment horizontal="center" vertical="center"/>
      <protection locked="0"/>
    </xf>
    <xf numFmtId="0" fontId="74" fillId="6" borderId="25" xfId="2" applyFont="1" applyFill="1" applyBorder="1" applyAlignment="1">
      <alignment horizontal="center" wrapText="1"/>
    </xf>
    <xf numFmtId="0" fontId="54" fillId="4" borderId="25" xfId="2" applyFont="1" applyFill="1" applyBorder="1" applyAlignment="1">
      <alignment horizontal="center" vertical="center"/>
    </xf>
    <xf numFmtId="49" fontId="66" fillId="6" borderId="46" xfId="2" applyNumberFormat="1" applyFont="1" applyFill="1" applyBorder="1" applyAlignment="1" applyProtection="1">
      <alignment horizontal="center" vertical="center"/>
      <protection locked="0"/>
    </xf>
    <xf numFmtId="0" fontId="57" fillId="0" borderId="25" xfId="2" applyFont="1" applyBorder="1" applyAlignment="1">
      <alignment horizontal="center" vertical="center"/>
    </xf>
    <xf numFmtId="2" fontId="75" fillId="6" borderId="25" xfId="2" applyNumberFormat="1" applyFont="1" applyFill="1" applyBorder="1" applyAlignment="1">
      <alignment horizontal="center" vertical="center"/>
    </xf>
    <xf numFmtId="0" fontId="54" fillId="4" borderId="25" xfId="2" applyFont="1" applyFill="1" applyBorder="1" applyAlignment="1" applyProtection="1">
      <alignment horizontal="center" vertical="center"/>
      <protection locked="0"/>
    </xf>
    <xf numFmtId="165" fontId="66" fillId="8" borderId="17" xfId="2" applyNumberFormat="1" applyFont="1" applyFill="1" applyBorder="1" applyAlignment="1" applyProtection="1">
      <alignment horizontal="center" vertical="center"/>
      <protection locked="0"/>
    </xf>
    <xf numFmtId="165" fontId="66" fillId="8" borderId="46" xfId="2" applyNumberFormat="1" applyFont="1" applyFill="1" applyBorder="1" applyAlignment="1" applyProtection="1">
      <alignment horizontal="center" vertical="center"/>
      <protection locked="0"/>
    </xf>
    <xf numFmtId="0" fontId="75" fillId="6" borderId="32" xfId="2" applyFont="1" applyFill="1" applyBorder="1" applyAlignment="1">
      <alignment horizontal="center" vertical="center" wrapText="1"/>
    </xf>
    <xf numFmtId="0" fontId="76" fillId="4" borderId="32" xfId="2" applyFont="1" applyFill="1" applyBorder="1" applyAlignment="1" applyProtection="1">
      <alignment horizontal="left" vertical="center" wrapText="1"/>
      <protection locked="0"/>
    </xf>
    <xf numFmtId="22" fontId="66" fillId="6" borderId="36" xfId="2" applyNumberFormat="1" applyFont="1" applyFill="1" applyBorder="1" applyAlignment="1" applyProtection="1">
      <alignment horizontal="center" vertical="center"/>
      <protection locked="0"/>
    </xf>
    <xf numFmtId="0" fontId="54" fillId="4" borderId="18" xfId="2" applyFont="1" applyFill="1" applyBorder="1" applyAlignment="1">
      <alignment horizontal="left" vertical="center"/>
    </xf>
    <xf numFmtId="49" fontId="54" fillId="4" borderId="25" xfId="2" applyNumberFormat="1" applyFont="1" applyFill="1" applyBorder="1" applyAlignment="1">
      <alignment horizontal="center" vertical="center"/>
    </xf>
    <xf numFmtId="0" fontId="76" fillId="4" borderId="18" xfId="2" applyFont="1" applyFill="1" applyBorder="1" applyAlignment="1" applyProtection="1">
      <alignment horizontal="left" vertical="center" wrapText="1"/>
      <protection locked="0"/>
    </xf>
    <xf numFmtId="49" fontId="66" fillId="6" borderId="29" xfId="2" applyNumberFormat="1" applyFont="1" applyFill="1" applyBorder="1" applyAlignment="1" applyProtection="1">
      <alignment horizontal="center" vertical="center"/>
      <protection locked="0"/>
    </xf>
    <xf numFmtId="165" fontId="66" fillId="8" borderId="47" xfId="2" applyNumberFormat="1" applyFont="1" applyFill="1" applyBorder="1" applyAlignment="1" applyProtection="1">
      <alignment horizontal="center" vertical="center"/>
      <protection locked="0"/>
    </xf>
    <xf numFmtId="165" fontId="66" fillId="8" borderId="7" xfId="2" applyNumberFormat="1" applyFont="1" applyFill="1" applyBorder="1" applyAlignment="1" applyProtection="1">
      <alignment horizontal="center" vertical="center"/>
      <protection locked="0"/>
    </xf>
    <xf numFmtId="0" fontId="75" fillId="6" borderId="34" xfId="2" applyFont="1" applyFill="1" applyBorder="1" applyAlignment="1">
      <alignment horizontal="center" vertical="center"/>
    </xf>
    <xf numFmtId="49" fontId="79" fillId="6" borderId="36" xfId="2" applyNumberFormat="1" applyFont="1" applyFill="1" applyBorder="1" applyAlignment="1" applyProtection="1">
      <alignment horizontal="center" vertical="center"/>
      <protection locked="0"/>
    </xf>
    <xf numFmtId="0" fontId="75" fillId="6" borderId="34" xfId="2" applyFont="1" applyFill="1" applyBorder="1" applyAlignment="1">
      <alignment horizontal="left" vertical="center" wrapText="1"/>
    </xf>
    <xf numFmtId="22" fontId="66" fillId="7" borderId="36" xfId="2" applyNumberFormat="1" applyFont="1" applyFill="1" applyBorder="1" applyAlignment="1" applyProtection="1">
      <alignment horizontal="center" vertical="center"/>
      <protection locked="0"/>
    </xf>
    <xf numFmtId="49" fontId="66" fillId="7" borderId="4" xfId="2" applyNumberFormat="1" applyFont="1" applyFill="1" applyBorder="1" applyAlignment="1" applyProtection="1">
      <alignment vertical="center"/>
      <protection locked="0"/>
    </xf>
    <xf numFmtId="0" fontId="75" fillId="6" borderId="34" xfId="2" applyFont="1" applyFill="1" applyBorder="1" applyAlignment="1">
      <alignment horizontal="center" vertical="center" wrapText="1"/>
    </xf>
    <xf numFmtId="49" fontId="54" fillId="4" borderId="35" xfId="2" applyNumberFormat="1" applyFont="1" applyFill="1" applyBorder="1" applyAlignment="1" applyProtection="1">
      <alignment horizontal="center" vertical="center"/>
      <protection hidden="1"/>
    </xf>
    <xf numFmtId="49" fontId="66" fillId="6" borderId="19" xfId="2" applyNumberFormat="1" applyFont="1" applyFill="1" applyBorder="1" applyAlignment="1" applyProtection="1">
      <alignment vertical="center"/>
      <protection locked="0"/>
    </xf>
    <xf numFmtId="49" fontId="13" fillId="0" borderId="25" xfId="2" applyNumberFormat="1" applyFont="1" applyBorder="1" applyAlignment="1">
      <alignment horizontal="center" vertical="center"/>
    </xf>
    <xf numFmtId="0" fontId="13" fillId="0" borderId="25" xfId="2" applyFont="1" applyBorder="1" applyAlignment="1">
      <alignment horizontal="center" vertical="center"/>
    </xf>
    <xf numFmtId="0" fontId="76" fillId="4" borderId="18" xfId="2" applyFont="1" applyFill="1" applyBorder="1" applyAlignment="1">
      <alignment horizontal="left" vertical="center" wrapText="1"/>
    </xf>
    <xf numFmtId="46" fontId="76" fillId="4" borderId="15" xfId="2" applyNumberFormat="1" applyFont="1" applyFill="1" applyBorder="1" applyAlignment="1" applyProtection="1">
      <alignment horizontal="left" vertical="center" wrapText="1"/>
      <protection locked="0"/>
    </xf>
    <xf numFmtId="49" fontId="11" fillId="7" borderId="4" xfId="2" applyNumberFormat="1" applyFont="1" applyFill="1" applyBorder="1" applyAlignment="1" applyProtection="1">
      <alignment vertical="center" wrapText="1"/>
      <protection locked="0"/>
    </xf>
    <xf numFmtId="49" fontId="66" fillId="7" borderId="19" xfId="2" applyNumberFormat="1" applyFont="1" applyFill="1" applyBorder="1" applyAlignment="1" applyProtection="1">
      <alignment vertical="center" wrapText="1"/>
      <protection locked="0"/>
    </xf>
    <xf numFmtId="0" fontId="66" fillId="7" borderId="19" xfId="2" applyFont="1" applyFill="1" applyBorder="1" applyAlignment="1" applyProtection="1">
      <alignment horizontal="center" vertical="center"/>
      <protection locked="0"/>
    </xf>
    <xf numFmtId="0" fontId="66" fillId="7" borderId="4" xfId="2" applyFont="1" applyFill="1" applyBorder="1" applyAlignment="1" applyProtection="1">
      <alignment horizontal="center" vertical="center"/>
      <protection locked="0"/>
    </xf>
    <xf numFmtId="12" fontId="66" fillId="8" borderId="36" xfId="2" applyNumberFormat="1" applyFont="1" applyFill="1" applyBorder="1" applyAlignment="1" applyProtection="1">
      <alignment horizontal="center" vertical="center"/>
      <protection locked="0"/>
    </xf>
    <xf numFmtId="0" fontId="76" fillId="4" borderId="18" xfId="2" applyFont="1" applyFill="1" applyBorder="1" applyAlignment="1" applyProtection="1">
      <alignment horizontal="center" vertical="center"/>
      <protection locked="0"/>
    </xf>
    <xf numFmtId="3" fontId="54" fillId="4" borderId="18" xfId="2" applyNumberFormat="1" applyFont="1" applyFill="1" applyBorder="1" applyAlignment="1" applyProtection="1">
      <alignment horizontal="center" vertical="center"/>
      <protection locked="0"/>
    </xf>
    <xf numFmtId="2" fontId="66" fillId="8" borderId="17" xfId="2" applyNumberFormat="1" applyFont="1" applyFill="1" applyBorder="1" applyAlignment="1" applyProtection="1">
      <alignment horizontal="center" vertical="center"/>
      <protection locked="0"/>
    </xf>
    <xf numFmtId="0" fontId="66" fillId="7" borderId="18" xfId="2" applyFont="1" applyFill="1" applyBorder="1" applyAlignment="1" applyProtection="1">
      <alignment horizontal="center" vertical="center"/>
      <protection locked="0"/>
    </xf>
    <xf numFmtId="3" fontId="54" fillId="7" borderId="25" xfId="2" applyNumberFormat="1" applyFont="1" applyFill="1" applyBorder="1" applyAlignment="1">
      <alignment horizontal="center" vertical="center"/>
    </xf>
    <xf numFmtId="3" fontId="54" fillId="7" borderId="25" xfId="2" applyNumberFormat="1" applyFont="1" applyFill="1" applyBorder="1" applyAlignment="1" applyProtection="1">
      <alignment horizontal="center" vertical="center"/>
      <protection locked="0"/>
    </xf>
    <xf numFmtId="3" fontId="54" fillId="7" borderId="31" xfId="2" applyNumberFormat="1" applyFont="1" applyFill="1" applyBorder="1" applyAlignment="1" applyProtection="1">
      <alignment horizontal="center" vertical="center"/>
      <protection locked="0"/>
    </xf>
    <xf numFmtId="12" fontId="66" fillId="8" borderId="62" xfId="2" applyNumberFormat="1" applyFont="1" applyFill="1" applyBorder="1" applyAlignment="1" applyProtection="1">
      <alignment horizontal="center" vertical="center"/>
      <protection locked="0"/>
    </xf>
    <xf numFmtId="22" fontId="66" fillId="6" borderId="62" xfId="2" applyNumberFormat="1" applyFont="1" applyFill="1" applyBorder="1" applyAlignment="1" applyProtection="1">
      <alignment horizontal="center" vertical="center"/>
      <protection locked="0"/>
    </xf>
    <xf numFmtId="0" fontId="14" fillId="0" borderId="39" xfId="2" applyFont="1" applyBorder="1" applyAlignment="1">
      <alignment horizontal="center" vertical="center" wrapText="1"/>
    </xf>
    <xf numFmtId="0" fontId="31" fillId="6" borderId="49" xfId="2" applyFont="1" applyFill="1" applyBorder="1" applyAlignment="1">
      <alignment horizontal="center" vertical="center"/>
    </xf>
    <xf numFmtId="0" fontId="31" fillId="6" borderId="63" xfId="2" applyFont="1" applyFill="1" applyBorder="1" applyAlignment="1">
      <alignment horizontal="center" vertical="center" wrapText="1"/>
    </xf>
    <xf numFmtId="0" fontId="31" fillId="0" borderId="40" xfId="2" applyFont="1" applyBorder="1" applyAlignment="1">
      <alignment horizontal="center" vertical="center" wrapText="1"/>
    </xf>
    <xf numFmtId="0" fontId="32" fillId="6" borderId="63" xfId="2" applyFont="1" applyFill="1" applyBorder="1" applyAlignment="1">
      <alignment horizontal="center" vertical="center"/>
    </xf>
    <xf numFmtId="1" fontId="19" fillId="9" borderId="42" xfId="2" applyNumberFormat="1" applyFont="1" applyFill="1" applyBorder="1" applyAlignment="1">
      <alignment horizontal="center" vertical="center"/>
    </xf>
    <xf numFmtId="0" fontId="54" fillId="4" borderId="18" xfId="2" applyFont="1" applyFill="1" applyBorder="1" applyAlignment="1" applyProtection="1">
      <alignment horizontal="left" vertical="center"/>
      <protection locked="0"/>
    </xf>
    <xf numFmtId="0" fontId="66" fillId="7" borderId="4" xfId="2" applyFont="1" applyFill="1" applyBorder="1" applyAlignment="1" applyProtection="1">
      <alignment horizontal="center" vertical="center"/>
      <protection locked="0"/>
    </xf>
    <xf numFmtId="0" fontId="54" fillId="4" borderId="24" xfId="2" applyFont="1" applyFill="1" applyBorder="1" applyAlignment="1" applyProtection="1">
      <alignment horizontal="left" vertical="center"/>
      <protection locked="0"/>
    </xf>
    <xf numFmtId="0" fontId="54" fillId="8" borderId="34" xfId="2" applyFont="1" applyFill="1" applyBorder="1" applyAlignment="1" applyProtection="1">
      <alignment horizontal="center" vertical="center"/>
      <protection locked="0"/>
    </xf>
    <xf numFmtId="49" fontId="54" fillId="6" borderId="26" xfId="2" applyNumberFormat="1" applyFont="1" applyFill="1" applyBorder="1" applyAlignment="1" applyProtection="1">
      <alignment horizontal="center" vertical="center"/>
      <protection locked="0"/>
    </xf>
    <xf numFmtId="49" fontId="54" fillId="4" borderId="34" xfId="2" applyNumberFormat="1" applyFont="1" applyFill="1" applyBorder="1" applyAlignment="1" applyProtection="1">
      <alignment horizontal="center" vertical="center" shrinkToFit="1"/>
      <protection locked="0"/>
    </xf>
    <xf numFmtId="0" fontId="66" fillId="4" borderId="13" xfId="2" applyFont="1" applyFill="1" applyBorder="1" applyAlignment="1" applyProtection="1">
      <alignment horizontal="center" vertical="center"/>
      <protection locked="0"/>
    </xf>
    <xf numFmtId="0" fontId="66" fillId="4" borderId="21" xfId="2" applyFont="1" applyFill="1" applyBorder="1" applyAlignment="1" applyProtection="1">
      <alignment horizontal="center" vertical="center"/>
      <protection locked="0"/>
    </xf>
    <xf numFmtId="0" fontId="66" fillId="4" borderId="38" xfId="2" applyFont="1" applyFill="1" applyBorder="1" applyAlignment="1" applyProtection="1">
      <alignment horizontal="center" vertical="center"/>
      <protection locked="0"/>
    </xf>
    <xf numFmtId="0" fontId="66" fillId="4" borderId="19" xfId="2" applyFont="1" applyFill="1" applyBorder="1" applyAlignment="1" applyProtection="1">
      <alignment horizontal="center" vertical="center"/>
      <protection locked="0"/>
    </xf>
    <xf numFmtId="49" fontId="54" fillId="8" borderId="24" xfId="2" applyNumberFormat="1" applyFont="1" applyFill="1" applyBorder="1" applyAlignment="1" applyProtection="1">
      <alignment horizontal="center" vertical="center"/>
      <protection locked="0"/>
    </xf>
    <xf numFmtId="0" fontId="54" fillId="4" borderId="31" xfId="2" applyFont="1" applyFill="1" applyBorder="1" applyAlignment="1" applyProtection="1">
      <alignment horizontal="center" vertical="center"/>
      <protection locked="0"/>
    </xf>
    <xf numFmtId="0" fontId="79" fillId="4" borderId="19" xfId="2" applyFont="1" applyFill="1" applyBorder="1" applyAlignment="1" applyProtection="1">
      <alignment horizontal="center" vertical="center"/>
      <protection locked="0"/>
    </xf>
    <xf numFmtId="20" fontId="55" fillId="4" borderId="19" xfId="2" applyNumberFormat="1" applyFont="1" applyFill="1" applyBorder="1" applyAlignment="1" applyProtection="1">
      <alignment horizontal="center" vertical="center"/>
      <protection locked="0"/>
    </xf>
    <xf numFmtId="49" fontId="66" fillId="10" borderId="30" xfId="2" applyNumberFormat="1" applyFont="1" applyFill="1" applyBorder="1" applyAlignment="1" applyProtection="1">
      <alignment horizontal="center" vertical="center"/>
      <protection locked="0"/>
    </xf>
    <xf numFmtId="0" fontId="54" fillId="8" borderId="24" xfId="2" applyFont="1" applyFill="1" applyBorder="1" applyAlignment="1" applyProtection="1">
      <alignment horizontal="center" vertical="center"/>
      <protection locked="0"/>
    </xf>
    <xf numFmtId="49" fontId="54" fillId="4" borderId="24" xfId="2" applyNumberFormat="1" applyFont="1" applyFill="1" applyBorder="1" applyAlignment="1" applyProtection="1">
      <alignment horizontal="center" vertical="center"/>
      <protection locked="0"/>
    </xf>
    <xf numFmtId="49" fontId="54" fillId="4" borderId="26" xfId="2" applyNumberFormat="1" applyFont="1" applyFill="1" applyBorder="1" applyAlignment="1" applyProtection="1">
      <alignment horizontal="center" vertical="center"/>
      <protection locked="0"/>
    </xf>
    <xf numFmtId="0" fontId="77" fillId="4" borderId="0" xfId="2" applyFont="1" applyFill="1" applyAlignment="1">
      <alignment vertical="center"/>
    </xf>
    <xf numFmtId="0" fontId="54" fillId="8" borderId="24" xfId="2" applyFont="1" applyFill="1" applyBorder="1" applyAlignment="1" applyProtection="1">
      <alignment horizontal="center" vertical="center" shrinkToFit="1"/>
      <protection locked="0"/>
    </xf>
    <xf numFmtId="0" fontId="54" fillId="4" borderId="24" xfId="2" applyFont="1" applyFill="1" applyBorder="1" applyAlignment="1" applyProtection="1">
      <alignment horizontal="center" vertical="center"/>
      <protection locked="0"/>
    </xf>
    <xf numFmtId="0" fontId="77" fillId="4" borderId="25" xfId="2" applyFont="1" applyFill="1" applyBorder="1" applyAlignment="1">
      <alignment vertical="center"/>
    </xf>
    <xf numFmtId="0" fontId="54" fillId="0" borderId="24" xfId="2" applyFont="1" applyBorder="1" applyAlignment="1">
      <alignment horizontal="center" vertical="center"/>
    </xf>
    <xf numFmtId="0" fontId="54" fillId="4" borderId="24" xfId="2" applyFont="1" applyFill="1" applyBorder="1" applyAlignment="1">
      <alignment horizontal="left" vertical="center"/>
    </xf>
    <xf numFmtId="0" fontId="54" fillId="0" borderId="24" xfId="2" applyFont="1" applyBorder="1" applyAlignment="1">
      <alignment vertical="center"/>
    </xf>
    <xf numFmtId="49" fontId="54" fillId="4" borderId="24" xfId="2" applyNumberFormat="1" applyFont="1" applyFill="1" applyBorder="1" applyAlignment="1" applyProtection="1">
      <alignment horizontal="center" vertical="center" shrinkToFit="1"/>
      <protection locked="0"/>
    </xf>
    <xf numFmtId="49" fontId="54" fillId="4" borderId="26" xfId="2" applyNumberFormat="1" applyFont="1" applyFill="1" applyBorder="1" applyAlignment="1" applyProtection="1">
      <alignment horizontal="center" vertical="center" shrinkToFit="1"/>
      <protection locked="0"/>
    </xf>
    <xf numFmtId="167" fontId="79" fillId="4" borderId="30" xfId="2" applyNumberFormat="1" applyFont="1" applyFill="1" applyBorder="1" applyAlignment="1" applyProtection="1">
      <alignment horizontal="center" vertical="center"/>
      <protection locked="0"/>
    </xf>
    <xf numFmtId="22" fontId="66" fillId="4" borderId="19" xfId="2" applyNumberFormat="1" applyFont="1" applyFill="1" applyBorder="1" applyAlignment="1" applyProtection="1">
      <alignment horizontal="center" vertical="center"/>
      <protection locked="0"/>
    </xf>
    <xf numFmtId="0" fontId="54" fillId="4" borderId="39" xfId="2" applyFont="1" applyFill="1" applyBorder="1" applyAlignment="1" applyProtection="1">
      <alignment horizontal="left" vertical="center"/>
      <protection locked="0"/>
    </xf>
    <xf numFmtId="3" fontId="54" fillId="4" borderId="40" xfId="2" applyNumberFormat="1" applyFont="1" applyFill="1" applyBorder="1" applyAlignment="1" applyProtection="1">
      <alignment horizontal="center" vertical="center"/>
      <protection locked="0"/>
    </xf>
    <xf numFmtId="3" fontId="55" fillId="4" borderId="41" xfId="2" applyNumberFormat="1" applyFont="1" applyFill="1" applyBorder="1" applyAlignment="1" applyProtection="1">
      <alignment horizontal="center" vertical="center"/>
      <protection locked="0"/>
    </xf>
    <xf numFmtId="3" fontId="54" fillId="4" borderId="42" xfId="2" applyNumberFormat="1" applyFont="1" applyFill="1" applyBorder="1" applyAlignment="1" applyProtection="1">
      <alignment horizontal="center" vertical="center"/>
      <protection locked="0"/>
    </xf>
    <xf numFmtId="0" fontId="54" fillId="6" borderId="17" xfId="2" applyFont="1" applyFill="1" applyBorder="1" applyAlignment="1" applyProtection="1">
      <alignment vertical="center"/>
      <protection locked="0"/>
    </xf>
    <xf numFmtId="0" fontId="76" fillId="6" borderId="14" xfId="2" applyFont="1" applyFill="1" applyBorder="1" applyAlignment="1" applyProtection="1">
      <alignment vertical="center"/>
      <protection locked="0"/>
    </xf>
    <xf numFmtId="0" fontId="54" fillId="4" borderId="26" xfId="2" applyFont="1" applyFill="1" applyBorder="1" applyAlignment="1" applyProtection="1">
      <alignment horizontal="center" vertical="center"/>
      <protection locked="0"/>
    </xf>
    <xf numFmtId="20" fontId="66" fillId="4" borderId="19" xfId="2" applyNumberFormat="1" applyFont="1" applyFill="1" applyBorder="1" applyAlignment="1" applyProtection="1">
      <alignment horizontal="center" vertical="center"/>
      <protection locked="0"/>
    </xf>
    <xf numFmtId="0" fontId="54" fillId="11" borderId="43" xfId="2" applyFont="1" applyFill="1" applyBorder="1" applyAlignment="1" applyProtection="1">
      <alignment vertical="center" wrapText="1"/>
      <protection locked="0"/>
    </xf>
    <xf numFmtId="3" fontId="54" fillId="11" borderId="20" xfId="2" applyNumberFormat="1" applyFont="1" applyFill="1" applyBorder="1" applyAlignment="1" applyProtection="1">
      <alignment horizontal="center" vertical="center" wrapText="1"/>
      <protection locked="0"/>
    </xf>
    <xf numFmtId="3" fontId="54" fillId="11" borderId="21" xfId="2" applyNumberFormat="1" applyFont="1" applyFill="1" applyBorder="1" applyAlignment="1" applyProtection="1">
      <alignment horizontal="center" vertical="center" wrapText="1"/>
      <protection locked="0"/>
    </xf>
    <xf numFmtId="3" fontId="54" fillId="11" borderId="44" xfId="2" applyNumberFormat="1" applyFont="1" applyFill="1" applyBorder="1" applyAlignment="1" applyProtection="1">
      <alignment horizontal="center" vertical="center"/>
      <protection locked="0"/>
    </xf>
    <xf numFmtId="49" fontId="54" fillId="8" borderId="34" xfId="2" applyNumberFormat="1" applyFont="1" applyFill="1" applyBorder="1" applyAlignment="1" applyProtection="1">
      <alignment horizontal="center" vertical="center"/>
      <protection locked="0"/>
    </xf>
    <xf numFmtId="49" fontId="54" fillId="8" borderId="45" xfId="2" applyNumberFormat="1" applyFont="1" applyFill="1" applyBorder="1" applyAlignment="1" applyProtection="1">
      <alignment horizontal="center" vertical="center"/>
      <protection locked="0"/>
    </xf>
    <xf numFmtId="167" fontId="79" fillId="4" borderId="19" xfId="2" applyNumberFormat="1" applyFont="1" applyFill="1" applyBorder="1" applyAlignment="1" applyProtection="1">
      <alignment horizontal="center" vertical="center"/>
      <protection locked="0"/>
    </xf>
    <xf numFmtId="167" fontId="66" fillId="4" borderId="5" xfId="2" applyNumberFormat="1" applyFont="1" applyFill="1" applyBorder="1" applyAlignment="1" applyProtection="1">
      <alignment vertical="center"/>
      <protection locked="0"/>
    </xf>
    <xf numFmtId="49" fontId="81" fillId="4" borderId="29" xfId="2" applyNumberFormat="1" applyFont="1" applyFill="1" applyBorder="1" applyAlignment="1" applyProtection="1">
      <alignment horizontal="center" vertical="center"/>
      <protection locked="0"/>
    </xf>
    <xf numFmtId="0" fontId="54" fillId="11" borderId="32" xfId="2" applyFont="1" applyFill="1" applyBorder="1" applyAlignment="1" applyProtection="1">
      <alignment vertical="center" wrapText="1"/>
      <protection locked="0"/>
    </xf>
    <xf numFmtId="49" fontId="54" fillId="11" borderId="25" xfId="2" applyNumberFormat="1" applyFont="1" applyFill="1" applyBorder="1" applyAlignment="1">
      <alignment horizontal="center" vertical="center"/>
    </xf>
    <xf numFmtId="49" fontId="54" fillId="11" borderId="25" xfId="2" applyNumberFormat="1" applyFont="1" applyFill="1" applyBorder="1" applyAlignment="1" applyProtection="1">
      <alignment horizontal="center" vertical="center"/>
      <protection locked="0"/>
    </xf>
    <xf numFmtId="3" fontId="54" fillId="11" borderId="25" xfId="2" applyNumberFormat="1" applyFont="1" applyFill="1" applyBorder="1" applyAlignment="1" applyProtection="1">
      <alignment horizontal="center" vertical="center"/>
      <protection locked="0"/>
    </xf>
    <xf numFmtId="3" fontId="54" fillId="11" borderId="31" xfId="2" applyNumberFormat="1" applyFont="1" applyFill="1" applyBorder="1" applyAlignment="1" applyProtection="1">
      <alignment horizontal="center" vertical="center"/>
      <protection locked="0"/>
    </xf>
    <xf numFmtId="49" fontId="54" fillId="6" borderId="17" xfId="2" applyNumberFormat="1" applyFont="1" applyFill="1" applyBorder="1" applyAlignment="1" applyProtection="1">
      <alignment horizontal="center" vertical="center"/>
      <protection locked="0"/>
    </xf>
    <xf numFmtId="167" fontId="54" fillId="4" borderId="24" xfId="2" applyNumberFormat="1" applyFont="1" applyFill="1" applyBorder="1" applyAlignment="1" applyProtection="1">
      <alignment horizontal="center" vertical="center"/>
      <protection locked="0"/>
    </xf>
    <xf numFmtId="167" fontId="66" fillId="4" borderId="5" xfId="2" applyNumberFormat="1" applyFont="1" applyFill="1" applyBorder="1" applyAlignment="1" applyProtection="1">
      <alignment horizontal="center" vertical="center"/>
      <protection locked="0"/>
    </xf>
    <xf numFmtId="49" fontId="66" fillId="4" borderId="30" xfId="2" applyNumberFormat="1" applyFont="1" applyFill="1" applyBorder="1" applyAlignment="1" applyProtection="1">
      <alignment horizontal="center" vertical="center"/>
      <protection locked="0"/>
    </xf>
    <xf numFmtId="49" fontId="66" fillId="4" borderId="29" xfId="2" applyNumberFormat="1" applyFont="1" applyFill="1" applyBorder="1" applyAlignment="1" applyProtection="1">
      <alignment horizontal="center" vertical="center"/>
      <protection locked="0"/>
    </xf>
    <xf numFmtId="46" fontId="54" fillId="11" borderId="15" xfId="2" applyNumberFormat="1" applyFont="1" applyFill="1" applyBorder="1" applyAlignment="1" applyProtection="1">
      <alignment horizontal="left" vertical="center" wrapText="1"/>
      <protection locked="0"/>
    </xf>
    <xf numFmtId="49" fontId="54" fillId="11" borderId="31" xfId="2" applyNumberFormat="1" applyFont="1" applyFill="1" applyBorder="1" applyAlignment="1" applyProtection="1">
      <alignment horizontal="center" vertical="center"/>
      <protection locked="0"/>
    </xf>
    <xf numFmtId="0" fontId="54" fillId="8" borderId="26" xfId="2" applyFont="1" applyFill="1" applyBorder="1" applyAlignment="1" applyProtection="1">
      <alignment horizontal="center" vertical="center"/>
      <protection locked="0"/>
    </xf>
    <xf numFmtId="167" fontId="55" fillId="4" borderId="19" xfId="2" applyNumberFormat="1" applyFont="1" applyFill="1" applyBorder="1" applyAlignment="1" applyProtection="1">
      <alignment horizontal="center" vertical="center"/>
      <protection locked="0"/>
    </xf>
    <xf numFmtId="49" fontId="54" fillId="4" borderId="42" xfId="2" applyNumberFormat="1" applyFont="1" applyFill="1" applyBorder="1" applyAlignment="1" applyProtection="1">
      <alignment horizontal="center" vertical="center"/>
      <protection locked="0"/>
    </xf>
    <xf numFmtId="167" fontId="66" fillId="4" borderId="5" xfId="2" applyNumberFormat="1" applyFont="1" applyFill="1" applyBorder="1" applyAlignment="1" applyProtection="1">
      <alignment horizontal="center" vertical="center"/>
      <protection locked="0"/>
    </xf>
    <xf numFmtId="169" fontId="54" fillId="11" borderId="25" xfId="2" applyNumberFormat="1" applyFont="1" applyFill="1" applyBorder="1" applyAlignment="1" applyProtection="1">
      <alignment horizontal="center" vertical="center"/>
      <protection locked="0"/>
    </xf>
    <xf numFmtId="0" fontId="66" fillId="4" borderId="0" xfId="2" applyFont="1" applyFill="1" applyAlignment="1" applyProtection="1">
      <alignment horizontal="center" vertical="center"/>
      <protection locked="0"/>
    </xf>
    <xf numFmtId="0" fontId="55" fillId="4" borderId="29" xfId="2" applyFont="1" applyFill="1" applyBorder="1" applyAlignment="1" applyProtection="1">
      <alignment horizontal="center" vertical="center"/>
      <protection locked="0"/>
    </xf>
    <xf numFmtId="49" fontId="66" fillId="4" borderId="9" xfId="2" applyNumberFormat="1" applyFont="1" applyFill="1" applyBorder="1" applyAlignment="1" applyProtection="1">
      <alignment horizontal="center" vertical="center"/>
      <protection locked="0"/>
    </xf>
    <xf numFmtId="0" fontId="54" fillId="11" borderId="34" xfId="2" applyFont="1" applyFill="1" applyBorder="1" applyAlignment="1" applyProtection="1">
      <alignment vertical="center" wrapText="1"/>
      <protection locked="0"/>
    </xf>
    <xf numFmtId="2" fontId="54" fillId="11" borderId="28" xfId="2" applyNumberFormat="1" applyFont="1" applyFill="1" applyBorder="1" applyAlignment="1" applyProtection="1">
      <alignment horizontal="center" vertical="center" wrapText="1"/>
      <protection locked="0"/>
    </xf>
    <xf numFmtId="4" fontId="54" fillId="11" borderId="26" xfId="2" applyNumberFormat="1" applyFont="1" applyFill="1" applyBorder="1" applyAlignment="1" applyProtection="1">
      <alignment horizontal="center" vertical="center"/>
      <protection locked="0"/>
    </xf>
    <xf numFmtId="2" fontId="82" fillId="8" borderId="24" xfId="2" applyNumberFormat="1" applyFont="1" applyFill="1" applyBorder="1" applyAlignment="1" applyProtection="1">
      <alignment horizontal="center" vertical="center"/>
      <protection locked="0"/>
    </xf>
    <xf numFmtId="20" fontId="66" fillId="4" borderId="5" xfId="2" applyNumberFormat="1" applyFont="1" applyFill="1" applyBorder="1" applyAlignment="1">
      <alignment horizontal="center" vertical="center"/>
    </xf>
    <xf numFmtId="49" fontId="66" fillId="4" borderId="19" xfId="2" applyNumberFormat="1" applyFont="1" applyFill="1" applyBorder="1" applyAlignment="1" applyProtection="1">
      <alignment horizontal="center" vertical="center"/>
      <protection locked="0"/>
    </xf>
    <xf numFmtId="0" fontId="54" fillId="11" borderId="24" xfId="2" applyFont="1" applyFill="1" applyBorder="1" applyAlignment="1" applyProtection="1">
      <alignment vertical="center" wrapText="1"/>
      <protection locked="0"/>
    </xf>
    <xf numFmtId="169" fontId="54" fillId="11" borderId="25" xfId="2" applyNumberFormat="1" applyFont="1" applyFill="1" applyBorder="1" applyAlignment="1" applyProtection="1">
      <alignment horizontal="center" vertical="center" wrapText="1"/>
      <protection locked="0"/>
    </xf>
    <xf numFmtId="0" fontId="54" fillId="11" borderId="35" xfId="2" applyFont="1" applyFill="1" applyBorder="1" applyAlignment="1" applyProtection="1">
      <alignment horizontal="center" vertical="center" wrapText="1"/>
      <protection locked="0"/>
    </xf>
    <xf numFmtId="169" fontId="54" fillId="11" borderId="26" xfId="2" applyNumberFormat="1" applyFont="1" applyFill="1" applyBorder="1" applyAlignment="1" applyProtection="1">
      <alignment horizontal="center" vertical="center"/>
      <protection locked="0"/>
    </xf>
    <xf numFmtId="2" fontId="82" fillId="8" borderId="39" xfId="2" applyNumberFormat="1" applyFont="1" applyFill="1" applyBorder="1" applyAlignment="1" applyProtection="1">
      <alignment horizontal="center" vertical="center"/>
      <protection locked="0"/>
    </xf>
    <xf numFmtId="0" fontId="54" fillId="8" borderId="8" xfId="2" applyFont="1" applyFill="1" applyBorder="1" applyAlignment="1" applyProtection="1">
      <alignment horizontal="center" vertical="center"/>
      <protection locked="0"/>
    </xf>
    <xf numFmtId="0" fontId="55" fillId="4" borderId="46" xfId="2" applyFont="1" applyFill="1" applyBorder="1" applyAlignment="1">
      <alignment horizontal="center"/>
    </xf>
    <xf numFmtId="49" fontId="66" fillId="4" borderId="46" xfId="2" applyNumberFormat="1" applyFont="1" applyFill="1" applyBorder="1" applyAlignment="1">
      <alignment horizontal="center" vertical="center"/>
    </xf>
    <xf numFmtId="49" fontId="66" fillId="4" borderId="64" xfId="2" applyNumberFormat="1" applyFont="1" applyFill="1" applyBorder="1" applyAlignment="1" applyProtection="1">
      <alignment horizontal="center" vertical="center"/>
      <protection locked="0"/>
    </xf>
    <xf numFmtId="2" fontId="82" fillId="8" borderId="33" xfId="2" applyNumberFormat="1" applyFont="1" applyFill="1" applyBorder="1" applyAlignment="1" applyProtection="1">
      <alignment horizontal="center" vertical="center"/>
      <protection locked="0"/>
    </xf>
    <xf numFmtId="0" fontId="54" fillId="8" borderId="48" xfId="2" applyFont="1" applyFill="1" applyBorder="1" applyAlignment="1" applyProtection="1">
      <alignment horizontal="center" vertical="center"/>
      <protection locked="0"/>
    </xf>
    <xf numFmtId="0" fontId="54" fillId="4" borderId="42" xfId="2" applyFont="1" applyFill="1" applyBorder="1" applyAlignment="1" applyProtection="1">
      <alignment horizontal="center" vertical="center"/>
      <protection locked="0"/>
    </xf>
    <xf numFmtId="49" fontId="66" fillId="4" borderId="16" xfId="2" applyNumberFormat="1" applyFont="1" applyFill="1" applyBorder="1" applyAlignment="1">
      <alignment horizontal="center" vertical="center"/>
    </xf>
    <xf numFmtId="0" fontId="54" fillId="11" borderId="25" xfId="2" applyFont="1" applyFill="1" applyBorder="1" applyAlignment="1" applyProtection="1">
      <alignment horizontal="center" vertical="center"/>
      <protection locked="0"/>
    </xf>
    <xf numFmtId="2" fontId="82" fillId="8" borderId="9" xfId="2" applyNumberFormat="1" applyFont="1" applyFill="1" applyBorder="1" applyAlignment="1" applyProtection="1">
      <alignment horizontal="center" vertical="center"/>
      <protection locked="0"/>
    </xf>
    <xf numFmtId="0" fontId="54" fillId="8" borderId="11" xfId="2" applyFont="1" applyFill="1" applyBorder="1" applyAlignment="1" applyProtection="1">
      <alignment horizontal="center" vertical="center"/>
      <protection locked="0"/>
    </xf>
    <xf numFmtId="0" fontId="54" fillId="4" borderId="39" xfId="2" applyFont="1" applyFill="1" applyBorder="1" applyAlignment="1" applyProtection="1">
      <alignment horizontal="center" vertical="center"/>
      <protection locked="0"/>
    </xf>
    <xf numFmtId="0" fontId="54" fillId="4" borderId="49" xfId="2" applyFont="1" applyFill="1" applyBorder="1" applyAlignment="1" applyProtection="1">
      <alignment horizontal="center" vertical="center"/>
      <protection locked="0"/>
    </xf>
    <xf numFmtId="49" fontId="66" fillId="4" borderId="45" xfId="2" applyNumberFormat="1" applyFont="1" applyFill="1" applyBorder="1" applyAlignment="1" applyProtection="1">
      <alignment horizontal="center" vertical="center"/>
      <protection locked="0"/>
    </xf>
    <xf numFmtId="170" fontId="54" fillId="11" borderId="25" xfId="2" applyNumberFormat="1" applyFont="1" applyFill="1" applyBorder="1" applyAlignment="1" applyProtection="1">
      <alignment horizontal="center" vertical="center" wrapText="1"/>
      <protection locked="0"/>
    </xf>
    <xf numFmtId="0" fontId="55" fillId="4" borderId="24" xfId="2" applyFont="1" applyFill="1" applyBorder="1" applyAlignment="1" applyProtection="1">
      <alignment horizontal="center" vertical="center"/>
      <protection locked="0"/>
    </xf>
    <xf numFmtId="0" fontId="54" fillId="4" borderId="14" xfId="2" applyFont="1" applyFill="1" applyBorder="1" applyAlignment="1" applyProtection="1">
      <alignment horizontal="center" vertical="center"/>
      <protection locked="0"/>
    </xf>
    <xf numFmtId="0" fontId="66" fillId="4" borderId="16" xfId="2" applyFont="1" applyFill="1" applyBorder="1" applyAlignment="1" applyProtection="1">
      <alignment horizontal="center" vertical="center"/>
      <protection locked="0"/>
    </xf>
    <xf numFmtId="0" fontId="54" fillId="11" borderId="51" xfId="2" applyFont="1" applyFill="1" applyBorder="1" applyAlignment="1" applyProtection="1">
      <alignment vertical="center" wrapText="1"/>
      <protection locked="0"/>
    </xf>
    <xf numFmtId="3" fontId="54" fillId="11" borderId="52" xfId="2" applyNumberFormat="1" applyFont="1" applyFill="1" applyBorder="1" applyAlignment="1" applyProtection="1">
      <alignment horizontal="center" vertical="center" wrapText="1"/>
      <protection locked="0"/>
    </xf>
    <xf numFmtId="1" fontId="54" fillId="11" borderId="52" xfId="2" applyNumberFormat="1" applyFont="1" applyFill="1" applyBorder="1" applyAlignment="1" applyProtection="1">
      <alignment horizontal="center" vertical="center" wrapText="1"/>
      <protection locked="0"/>
    </xf>
    <xf numFmtId="3" fontId="54" fillId="11" borderId="48" xfId="2" applyNumberFormat="1" applyFont="1" applyFill="1" applyBorder="1" applyAlignment="1" applyProtection="1">
      <alignment horizontal="center" vertical="center"/>
      <protection locked="0"/>
    </xf>
    <xf numFmtId="0" fontId="66" fillId="4" borderId="19" xfId="2" applyFont="1" applyFill="1" applyBorder="1" applyAlignment="1" applyProtection="1">
      <alignment horizontal="center" vertical="center" wrapText="1"/>
      <protection locked="0"/>
    </xf>
    <xf numFmtId="0" fontId="66" fillId="4" borderId="6" xfId="2" applyFont="1" applyFill="1" applyBorder="1" applyAlignment="1" applyProtection="1">
      <alignment horizontal="center" vertical="center" wrapText="1"/>
      <protection locked="0"/>
    </xf>
    <xf numFmtId="49" fontId="55" fillId="4" borderId="50" xfId="2" applyNumberFormat="1" applyFont="1" applyFill="1" applyBorder="1" applyAlignment="1" applyProtection="1">
      <alignment horizontal="center" vertical="center"/>
      <protection locked="0"/>
    </xf>
    <xf numFmtId="2" fontId="66" fillId="4" borderId="62" xfId="2" applyNumberFormat="1" applyFont="1" applyFill="1" applyBorder="1" applyAlignment="1" applyProtection="1">
      <alignment horizontal="center" vertical="center"/>
      <protection locked="0"/>
    </xf>
    <xf numFmtId="167" fontId="83" fillId="4" borderId="34" xfId="2" applyNumberFormat="1" applyFont="1" applyFill="1" applyBorder="1" applyAlignment="1" applyProtection="1">
      <alignment horizontal="center" vertical="center"/>
      <protection locked="0"/>
    </xf>
    <xf numFmtId="49" fontId="55" fillId="4" borderId="14" xfId="2" applyNumberFormat="1" applyFont="1" applyFill="1" applyBorder="1" applyAlignment="1" applyProtection="1">
      <alignment horizontal="center" vertical="center"/>
      <protection locked="0"/>
    </xf>
    <xf numFmtId="0" fontId="66" fillId="4" borderId="46" xfId="2" applyFont="1" applyFill="1" applyBorder="1" applyAlignment="1">
      <alignment horizontal="center" vertical="center"/>
    </xf>
    <xf numFmtId="49" fontId="66" fillId="4" borderId="46" xfId="2" applyNumberFormat="1" applyFont="1" applyFill="1" applyBorder="1" applyAlignment="1" applyProtection="1">
      <alignment horizontal="center" vertical="center"/>
      <protection locked="0"/>
    </xf>
    <xf numFmtId="49" fontId="66" fillId="4" borderId="29" xfId="2" applyNumberFormat="1" applyFont="1" applyFill="1" applyBorder="1" applyAlignment="1" applyProtection="1">
      <alignment horizontal="center" vertical="center" wrapText="1"/>
      <protection locked="0"/>
    </xf>
    <xf numFmtId="49" fontId="66" fillId="4" borderId="53" xfId="2" applyNumberFormat="1" applyFont="1" applyFill="1" applyBorder="1" applyAlignment="1" applyProtection="1">
      <alignment horizontal="center" vertical="center"/>
      <protection locked="0"/>
    </xf>
    <xf numFmtId="0" fontId="66" fillId="4" borderId="39" xfId="2" applyFont="1" applyFill="1" applyBorder="1" applyAlignment="1" applyProtection="1">
      <alignment horizontal="center" vertical="center"/>
      <protection locked="0"/>
    </xf>
    <xf numFmtId="0" fontId="55" fillId="4" borderId="14" xfId="2" applyFont="1" applyFill="1" applyBorder="1" applyAlignment="1" applyProtection="1">
      <alignment horizontal="center" vertical="center"/>
      <protection locked="0"/>
    </xf>
    <xf numFmtId="49" fontId="66" fillId="4" borderId="27" xfId="2" applyNumberFormat="1" applyFont="1" applyFill="1" applyBorder="1" applyAlignment="1">
      <alignment horizontal="center" vertical="center"/>
    </xf>
    <xf numFmtId="0" fontId="66" fillId="4" borderId="24" xfId="2" applyFont="1" applyFill="1" applyBorder="1" applyAlignment="1" applyProtection="1">
      <alignment horizontal="center" vertical="center"/>
      <protection locked="0"/>
    </xf>
    <xf numFmtId="49" fontId="66" fillId="4" borderId="27" xfId="2" applyNumberFormat="1" applyFont="1" applyFill="1" applyBorder="1" applyAlignment="1" applyProtection="1">
      <alignment horizontal="center" vertical="center"/>
      <protection locked="0"/>
    </xf>
    <xf numFmtId="0" fontId="54" fillId="6" borderId="43" xfId="2" applyFont="1" applyFill="1" applyBorder="1" applyAlignment="1" applyProtection="1">
      <alignment horizontal="left" vertical="center"/>
      <protection locked="0"/>
    </xf>
    <xf numFmtId="1" fontId="76" fillId="6" borderId="21" xfId="3" applyNumberFormat="1" applyFont="1" applyFill="1" applyBorder="1" applyAlignment="1" applyProtection="1">
      <alignment horizontal="center" vertical="center"/>
      <protection locked="0"/>
    </xf>
    <xf numFmtId="1" fontId="84" fillId="6" borderId="21" xfId="2" applyNumberFormat="1" applyFont="1" applyFill="1" applyBorder="1" applyAlignment="1" applyProtection="1">
      <alignment horizontal="center" vertical="center"/>
      <protection locked="0"/>
    </xf>
    <xf numFmtId="1" fontId="54" fillId="6" borderId="21" xfId="2" applyNumberFormat="1" applyFont="1" applyFill="1" applyBorder="1" applyAlignment="1">
      <alignment horizontal="center" vertical="center"/>
    </xf>
    <xf numFmtId="1" fontId="76" fillId="6" borderId="44" xfId="3" applyNumberFormat="1" applyFont="1" applyFill="1" applyBorder="1" applyAlignment="1" applyProtection="1">
      <alignment horizontal="center" vertical="center"/>
      <protection locked="0"/>
    </xf>
    <xf numFmtId="0" fontId="66" fillId="4" borderId="52" xfId="2" applyFont="1" applyFill="1" applyBorder="1" applyAlignment="1" applyProtection="1">
      <alignment horizontal="center" vertical="center"/>
      <protection locked="0"/>
    </xf>
    <xf numFmtId="49" fontId="55" fillId="4" borderId="49" xfId="2" applyNumberFormat="1" applyFont="1" applyFill="1" applyBorder="1" applyAlignment="1" applyProtection="1">
      <alignment horizontal="center" vertical="center"/>
      <protection locked="0"/>
    </xf>
    <xf numFmtId="0" fontId="55" fillId="4" borderId="15" xfId="2" applyFont="1" applyFill="1" applyBorder="1" applyAlignment="1">
      <alignment horizontal="center" vertical="center"/>
    </xf>
    <xf numFmtId="0" fontId="85" fillId="6" borderId="24" xfId="4" applyFont="1" applyFill="1" applyBorder="1" applyAlignment="1">
      <alignment horizontal="left" vertical="top" wrapText="1"/>
    </xf>
    <xf numFmtId="0" fontId="77" fillId="0" borderId="25" xfId="2" applyFont="1" applyBorder="1" applyAlignment="1">
      <alignment horizontal="center" vertical="center"/>
    </xf>
    <xf numFmtId="0" fontId="77" fillId="8" borderId="25" xfId="2" applyFont="1" applyFill="1" applyBorder="1" applyAlignment="1" applyProtection="1">
      <alignment horizontal="center" vertical="center"/>
      <protection locked="0"/>
    </xf>
    <xf numFmtId="0" fontId="77" fillId="6" borderId="25" xfId="2" applyFont="1" applyFill="1" applyBorder="1" applyAlignment="1" applyProtection="1">
      <alignment horizontal="center" vertical="center"/>
      <protection locked="0"/>
    </xf>
    <xf numFmtId="1" fontId="77" fillId="6" borderId="26" xfId="3" applyNumberFormat="1" applyFont="1" applyFill="1" applyBorder="1" applyAlignment="1" applyProtection="1">
      <alignment horizontal="center" vertical="center"/>
      <protection locked="0"/>
    </xf>
    <xf numFmtId="0" fontId="55" fillId="4" borderId="65" xfId="2" applyFont="1" applyFill="1" applyBorder="1" applyAlignment="1">
      <alignment horizontal="center" vertical="center"/>
    </xf>
    <xf numFmtId="49" fontId="66" fillId="4" borderId="29" xfId="2" applyNumberFormat="1" applyFont="1" applyFill="1" applyBorder="1" applyAlignment="1">
      <alignment horizontal="center" vertical="center"/>
    </xf>
    <xf numFmtId="49" fontId="66" fillId="4" borderId="36" xfId="2" applyNumberFormat="1" applyFont="1" applyFill="1" applyBorder="1" applyAlignment="1" applyProtection="1">
      <alignment horizontal="center" vertical="center"/>
      <protection locked="0"/>
    </xf>
    <xf numFmtId="0" fontId="86" fillId="6" borderId="24" xfId="4" applyFont="1" applyFill="1" applyBorder="1" applyAlignment="1">
      <alignment horizontal="left" vertical="top" wrapText="1"/>
    </xf>
    <xf numFmtId="0" fontId="85" fillId="6" borderId="24" xfId="4" applyFont="1" applyFill="1" applyBorder="1" applyAlignment="1">
      <alignment horizontal="left" vertical="center" wrapText="1"/>
    </xf>
    <xf numFmtId="1" fontId="77" fillId="8" borderId="25" xfId="2" applyNumberFormat="1" applyFont="1" applyFill="1" applyBorder="1" applyAlignment="1" applyProtection="1">
      <alignment horizontal="center" vertical="center"/>
      <protection locked="0"/>
    </xf>
    <xf numFmtId="0" fontId="66" fillId="7" borderId="19" xfId="2" applyFont="1" applyFill="1" applyBorder="1" applyAlignment="1" applyProtection="1">
      <alignment horizontal="center" vertical="center" wrapText="1"/>
      <protection locked="0"/>
    </xf>
    <xf numFmtId="166" fontId="89" fillId="7" borderId="4" xfId="2" applyNumberFormat="1" applyFont="1" applyFill="1" applyBorder="1" applyAlignment="1" applyProtection="1">
      <alignment horizontal="center" vertical="center" wrapText="1"/>
      <protection locked="0"/>
    </xf>
    <xf numFmtId="0" fontId="90" fillId="6" borderId="24" xfId="2" applyFont="1" applyFill="1" applyBorder="1" applyAlignment="1">
      <alignment horizontal="left" vertical="center" wrapText="1"/>
    </xf>
    <xf numFmtId="20" fontId="75" fillId="0" borderId="21" xfId="2" applyNumberFormat="1" applyFont="1" applyBorder="1" applyAlignment="1" applyProtection="1">
      <alignment horizontal="center" vertical="center" wrapText="1"/>
      <protection locked="0"/>
    </xf>
    <xf numFmtId="20" fontId="75" fillId="0" borderId="14" xfId="2" applyNumberFormat="1" applyFont="1" applyBorder="1" applyAlignment="1" applyProtection="1">
      <alignment horizontal="center" vertical="center" wrapText="1"/>
      <protection locked="0"/>
    </xf>
    <xf numFmtId="20" fontId="75" fillId="0" borderId="35" xfId="2" applyNumberFormat="1" applyFont="1" applyBorder="1" applyAlignment="1" applyProtection="1">
      <alignment horizontal="center" vertical="center" wrapText="1"/>
      <protection locked="0"/>
    </xf>
    <xf numFmtId="0" fontId="85" fillId="6" borderId="24" xfId="2" applyFont="1" applyFill="1" applyBorder="1" applyAlignment="1">
      <alignment horizontal="left" vertical="center" wrapText="1"/>
    </xf>
    <xf numFmtId="20" fontId="75" fillId="0" borderId="25" xfId="2" applyNumberFormat="1" applyFont="1" applyBorder="1" applyAlignment="1" applyProtection="1">
      <alignment horizontal="center" vertical="center" wrapText="1"/>
      <protection locked="0"/>
    </xf>
    <xf numFmtId="20" fontId="75" fillId="0" borderId="35" xfId="2" applyNumberFormat="1" applyFont="1" applyBorder="1" applyAlignment="1" applyProtection="1">
      <alignment horizontal="center" vertical="center"/>
      <protection locked="0"/>
    </xf>
    <xf numFmtId="0" fontId="92" fillId="6" borderId="24" xfId="2" applyFont="1" applyFill="1" applyBorder="1" applyAlignment="1">
      <alignment horizontal="left" vertical="center" wrapText="1"/>
    </xf>
    <xf numFmtId="20" fontId="74" fillId="0" borderId="14" xfId="2" applyNumberFormat="1" applyFont="1" applyBorder="1" applyAlignment="1" applyProtection="1">
      <alignment horizontal="center" vertical="center" wrapText="1"/>
      <protection locked="0"/>
    </xf>
    <xf numFmtId="1" fontId="77" fillId="6" borderId="25" xfId="2" applyNumberFormat="1" applyFont="1" applyFill="1" applyBorder="1" applyAlignment="1">
      <alignment horizontal="center" vertical="center"/>
    </xf>
    <xf numFmtId="0" fontId="77" fillId="6" borderId="25" xfId="2" applyFont="1" applyFill="1" applyBorder="1" applyAlignment="1">
      <alignment horizontal="center" vertical="center"/>
    </xf>
    <xf numFmtId="1" fontId="77" fillId="6" borderId="25" xfId="2" applyNumberFormat="1" applyFont="1" applyFill="1" applyBorder="1" applyAlignment="1" applyProtection="1">
      <alignment horizontal="center" vertical="center"/>
      <protection locked="0"/>
    </xf>
    <xf numFmtId="20" fontId="74" fillId="0" borderId="25" xfId="2" applyNumberFormat="1" applyFont="1" applyBorder="1" applyAlignment="1" applyProtection="1">
      <alignment horizontal="center" vertical="center" wrapText="1"/>
      <protection locked="0"/>
    </xf>
    <xf numFmtId="20" fontId="74" fillId="6" borderId="14" xfId="2" applyNumberFormat="1" applyFont="1" applyFill="1" applyBorder="1" applyAlignment="1" applyProtection="1">
      <alignment horizontal="center" vertical="center" wrapText="1"/>
      <protection locked="0"/>
    </xf>
    <xf numFmtId="20" fontId="75" fillId="6" borderId="14" xfId="2" applyNumberFormat="1" applyFont="1" applyFill="1" applyBorder="1" applyAlignment="1" applyProtection="1">
      <alignment horizontal="center" vertical="center" wrapText="1"/>
      <protection locked="0"/>
    </xf>
    <xf numFmtId="49" fontId="77" fillId="6" borderId="26" xfId="3" applyNumberFormat="1" applyFont="1" applyFill="1" applyBorder="1" applyAlignment="1" applyProtection="1">
      <alignment horizontal="center" vertical="center"/>
      <protection locked="0"/>
    </xf>
    <xf numFmtId="0" fontId="85" fillId="6" borderId="24" xfId="2" applyFont="1" applyFill="1" applyBorder="1" applyAlignment="1">
      <alignment horizontal="left" vertical="top" wrapText="1"/>
    </xf>
    <xf numFmtId="2" fontId="77" fillId="8" borderId="25" xfId="2" applyNumberFormat="1" applyFont="1" applyFill="1" applyBorder="1" applyAlignment="1" applyProtection="1">
      <alignment horizontal="center" vertical="center"/>
      <protection locked="0"/>
    </xf>
    <xf numFmtId="20" fontId="75" fillId="6" borderId="35" xfId="2" applyNumberFormat="1" applyFont="1" applyFill="1" applyBorder="1" applyAlignment="1" applyProtection="1">
      <alignment horizontal="center" vertical="center" wrapText="1"/>
      <protection locked="0"/>
    </xf>
    <xf numFmtId="0" fontId="95" fillId="6" borderId="24" xfId="2" applyFont="1" applyFill="1" applyBorder="1" applyAlignment="1">
      <alignment horizontal="left" vertical="center" wrapText="1"/>
    </xf>
    <xf numFmtId="20" fontId="91" fillId="0" borderId="28" xfId="2" applyNumberFormat="1" applyFont="1" applyBorder="1" applyAlignment="1" applyProtection="1">
      <alignment horizontal="center" vertical="center" wrapText="1"/>
      <protection locked="0"/>
    </xf>
    <xf numFmtId="171" fontId="91" fillId="6" borderId="14" xfId="2" applyNumberFormat="1" applyFont="1" applyFill="1" applyBorder="1" applyAlignment="1" applyProtection="1">
      <alignment horizontal="center" vertical="center"/>
      <protection locked="0" hidden="1"/>
    </xf>
    <xf numFmtId="0" fontId="94" fillId="6" borderId="24" xfId="2" applyFont="1" applyFill="1" applyBorder="1" applyAlignment="1">
      <alignment horizontal="left" vertical="center" wrapText="1"/>
    </xf>
    <xf numFmtId="20" fontId="75" fillId="0" borderId="52" xfId="2" applyNumberFormat="1" applyFont="1" applyBorder="1" applyAlignment="1" applyProtection="1">
      <alignment horizontal="center" vertical="center" wrapText="1"/>
      <protection locked="0"/>
    </xf>
    <xf numFmtId="20" fontId="75" fillId="0" borderId="54" xfId="2" applyNumberFormat="1" applyFont="1" applyBorder="1" applyAlignment="1" applyProtection="1">
      <alignment horizontal="center" vertical="center" wrapText="1"/>
      <protection locked="0"/>
    </xf>
    <xf numFmtId="172" fontId="96" fillId="13" borderId="4" xfId="3" applyNumberFormat="1" applyFont="1" applyFill="1" applyBorder="1" applyAlignment="1" applyProtection="1">
      <alignment horizontal="center" vertical="center"/>
    </xf>
    <xf numFmtId="0" fontId="94" fillId="6" borderId="51" xfId="2" applyFont="1" applyFill="1" applyBorder="1" applyAlignment="1">
      <alignment horizontal="left" vertical="center" wrapText="1"/>
    </xf>
    <xf numFmtId="1" fontId="77" fillId="6" borderId="52" xfId="2" applyNumberFormat="1" applyFont="1" applyFill="1" applyBorder="1" applyAlignment="1" applyProtection="1">
      <alignment horizontal="center" vertical="center"/>
      <protection locked="0"/>
    </xf>
    <xf numFmtId="1" fontId="77" fillId="8" borderId="52" xfId="2" applyNumberFormat="1" applyFont="1" applyFill="1" applyBorder="1" applyAlignment="1" applyProtection="1">
      <alignment horizontal="center" vertical="center"/>
      <protection locked="0"/>
    </xf>
    <xf numFmtId="0" fontId="77" fillId="8" borderId="52" xfId="2" applyFont="1" applyFill="1" applyBorder="1" applyAlignment="1" applyProtection="1">
      <alignment horizontal="center" vertical="center"/>
      <protection locked="0"/>
    </xf>
    <xf numFmtId="0" fontId="55" fillId="6" borderId="30" xfId="2" applyFont="1" applyFill="1" applyBorder="1" applyAlignment="1" applyProtection="1">
      <alignment vertical="center" wrapText="1"/>
      <protection locked="0"/>
    </xf>
    <xf numFmtId="0" fontId="66" fillId="6" borderId="30" xfId="2" applyFont="1" applyFill="1" applyBorder="1" applyAlignment="1" applyProtection="1">
      <alignment horizontal="center" vertical="center" wrapText="1"/>
      <protection locked="0"/>
    </xf>
    <xf numFmtId="0" fontId="66" fillId="6" borderId="12" xfId="2" applyFont="1" applyFill="1" applyBorder="1" applyAlignment="1" applyProtection="1">
      <alignment horizontal="center" vertical="center" wrapText="1"/>
      <protection locked="0"/>
    </xf>
    <xf numFmtId="0" fontId="76" fillId="6" borderId="46" xfId="2" applyFont="1" applyFill="1" applyBorder="1" applyAlignment="1" applyProtection="1">
      <alignment horizontal="center" wrapText="1"/>
      <protection locked="0"/>
    </xf>
    <xf numFmtId="0" fontId="76" fillId="6" borderId="17" xfId="2" applyFont="1" applyFill="1" applyBorder="1" applyAlignment="1" applyProtection="1">
      <alignment horizontal="center" wrapText="1"/>
      <protection locked="0"/>
    </xf>
    <xf numFmtId="0" fontId="19" fillId="12" borderId="4" xfId="2" applyFont="1" applyFill="1" applyBorder="1" applyAlignment="1" applyProtection="1">
      <alignment horizontal="center" vertical="center" wrapText="1"/>
      <protection locked="0"/>
    </xf>
    <xf numFmtId="0" fontId="19" fillId="12" borderId="5" xfId="2" applyFont="1" applyFill="1" applyBorder="1" applyAlignment="1" applyProtection="1">
      <alignment horizontal="center" vertical="center" wrapText="1"/>
      <protection locked="0"/>
    </xf>
    <xf numFmtId="0" fontId="19" fillId="12" borderId="6" xfId="2" applyFont="1" applyFill="1" applyBorder="1" applyAlignment="1" applyProtection="1">
      <alignment horizontal="center" vertical="center" wrapText="1"/>
      <protection locked="0"/>
    </xf>
    <xf numFmtId="49" fontId="13" fillId="13" borderId="56" xfId="2" applyNumberFormat="1" applyFont="1" applyFill="1" applyBorder="1" applyAlignment="1" applyProtection="1">
      <alignment horizontal="center" vertical="center"/>
      <protection locked="0"/>
    </xf>
    <xf numFmtId="49" fontId="13" fillId="13" borderId="56" xfId="2" applyNumberFormat="1" applyFont="1" applyFill="1" applyBorder="1" applyAlignment="1" applyProtection="1">
      <alignment horizontal="center" vertical="center" wrapText="1"/>
      <protection locked="0"/>
    </xf>
    <xf numFmtId="49" fontId="13" fillId="13" borderId="57" xfId="2" applyNumberFormat="1" applyFont="1" applyFill="1" applyBorder="1" applyAlignment="1" applyProtection="1">
      <alignment vertical="center" wrapText="1"/>
      <protection locked="0"/>
    </xf>
    <xf numFmtId="1" fontId="41" fillId="3" borderId="28" xfId="2" applyNumberFormat="1" applyFont="1" applyFill="1" applyBorder="1" applyAlignment="1" applyProtection="1">
      <alignment horizontal="center" vertical="center" wrapText="1"/>
      <protection locked="0"/>
    </xf>
    <xf numFmtId="14" fontId="19" fillId="3" borderId="32" xfId="2" applyNumberFormat="1" applyFont="1" applyFill="1" applyBorder="1" applyAlignment="1" applyProtection="1">
      <alignment horizontal="center" vertical="center" wrapText="1"/>
      <protection locked="0"/>
    </xf>
    <xf numFmtId="1" fontId="13" fillId="3" borderId="25" xfId="2" applyNumberFormat="1" applyFont="1" applyFill="1" applyBorder="1" applyAlignment="1">
      <alignment horizontal="center" vertical="center"/>
    </xf>
    <xf numFmtId="1" fontId="41" fillId="3" borderId="25" xfId="2" applyNumberFormat="1" applyFont="1" applyFill="1" applyBorder="1" applyAlignment="1" applyProtection="1">
      <alignment horizontal="left" vertical="center" wrapText="1"/>
      <protection locked="0"/>
    </xf>
    <xf numFmtId="49" fontId="19" fillId="3" borderId="31" xfId="2" applyNumberFormat="1" applyFont="1" applyFill="1" applyBorder="1" applyAlignment="1" applyProtection="1">
      <alignment horizontal="center" vertical="center" wrapText="1"/>
      <protection locked="0"/>
    </xf>
    <xf numFmtId="1" fontId="41" fillId="3" borderId="25" xfId="2" applyNumberFormat="1" applyFont="1" applyFill="1" applyBorder="1" applyAlignment="1" applyProtection="1">
      <alignment horizontal="center" vertical="center" wrapText="1"/>
      <protection locked="0"/>
    </xf>
    <xf numFmtId="1" fontId="13" fillId="3" borderId="28" xfId="2" applyNumberFormat="1" applyFont="1" applyFill="1" applyBorder="1" applyAlignment="1">
      <alignment horizontal="center" vertical="center"/>
    </xf>
    <xf numFmtId="49" fontId="41" fillId="3" borderId="31" xfId="2" applyNumberFormat="1" applyFont="1" applyFill="1" applyBorder="1" applyAlignment="1" applyProtection="1">
      <alignment vertical="center" wrapText="1"/>
      <protection locked="0"/>
    </xf>
    <xf numFmtId="0" fontId="78" fillId="6" borderId="36" xfId="2" applyFont="1" applyFill="1" applyBorder="1" applyAlignment="1" applyProtection="1">
      <alignment vertical="center" wrapText="1"/>
      <protection locked="0"/>
    </xf>
    <xf numFmtId="0" fontId="78" fillId="6" borderId="33" xfId="2" applyFont="1" applyFill="1" applyBorder="1" applyAlignment="1" applyProtection="1">
      <alignment vertical="center" wrapText="1"/>
      <protection locked="0"/>
    </xf>
    <xf numFmtId="49" fontId="19" fillId="3" borderId="26" xfId="2" applyNumberFormat="1" applyFont="1" applyFill="1" applyBorder="1" applyAlignment="1" applyProtection="1">
      <alignment horizontal="center" vertical="center" wrapText="1"/>
      <protection locked="0"/>
    </xf>
    <xf numFmtId="0" fontId="97" fillId="14" borderId="6" xfId="2" applyFont="1" applyFill="1" applyBorder="1" applyAlignment="1" applyProtection="1">
      <alignment horizontal="center" vertical="center" wrapText="1"/>
      <protection locked="0"/>
    </xf>
    <xf numFmtId="0" fontId="97" fillId="14" borderId="19" xfId="2" applyFont="1" applyFill="1" applyBorder="1" applyAlignment="1" applyProtection="1">
      <alignment horizontal="center" vertical="center" wrapText="1"/>
      <protection locked="0"/>
    </xf>
    <xf numFmtId="0" fontId="79" fillId="6" borderId="46" xfId="2" applyFont="1" applyFill="1" applyBorder="1" applyAlignment="1" applyProtection="1">
      <alignment horizontal="center" vertical="center" wrapText="1"/>
      <protection locked="0"/>
    </xf>
    <xf numFmtId="0" fontId="79" fillId="6" borderId="30" xfId="2" applyFont="1" applyFill="1" applyBorder="1" applyAlignment="1" applyProtection="1">
      <alignment horizontal="center" vertical="center"/>
      <protection locked="0"/>
    </xf>
    <xf numFmtId="0" fontId="79" fillId="6" borderId="46" xfId="2" applyFont="1" applyFill="1" applyBorder="1" applyAlignment="1" applyProtection="1">
      <alignment horizontal="center" vertical="center"/>
      <protection locked="0"/>
    </xf>
    <xf numFmtId="1" fontId="41" fillId="3" borderId="26" xfId="2" applyNumberFormat="1" applyFont="1" applyFill="1" applyBorder="1" applyAlignment="1" applyProtection="1">
      <alignment horizontal="center" vertical="center" wrapText="1"/>
      <protection locked="0"/>
    </xf>
    <xf numFmtId="0" fontId="79" fillId="6" borderId="16" xfId="2" applyFont="1" applyFill="1" applyBorder="1" applyAlignment="1" applyProtection="1">
      <alignment horizontal="center" vertical="center" wrapText="1"/>
      <protection locked="0"/>
    </xf>
    <xf numFmtId="1" fontId="41" fillId="3" borderId="28" xfId="2" applyNumberFormat="1" applyFont="1" applyFill="1" applyBorder="1" applyAlignment="1" applyProtection="1">
      <alignment horizontal="left" vertical="center" wrapText="1"/>
      <protection locked="0"/>
    </xf>
    <xf numFmtId="20" fontId="19" fillId="3" borderId="32" xfId="2" applyNumberFormat="1" applyFont="1" applyFill="1" applyBorder="1" applyAlignment="1" applyProtection="1">
      <alignment horizontal="center" vertical="center" wrapText="1"/>
      <protection locked="0"/>
    </xf>
    <xf numFmtId="1" fontId="41" fillId="3" borderId="52" xfId="2" applyNumberFormat="1" applyFont="1" applyFill="1" applyBorder="1" applyAlignment="1" applyProtection="1">
      <alignment horizontal="center" vertical="center" wrapText="1"/>
      <protection locked="0"/>
    </xf>
    <xf numFmtId="0" fontId="66" fillId="0" borderId="1" xfId="2" applyFont="1" applyBorder="1" applyAlignment="1" applyProtection="1">
      <alignment vertical="center" wrapText="1"/>
      <protection locked="0"/>
    </xf>
    <xf numFmtId="0" fontId="66" fillId="0" borderId="2" xfId="2" applyFont="1" applyBorder="1" applyAlignment="1" applyProtection="1">
      <alignment vertical="center" wrapText="1"/>
      <protection locked="0"/>
    </xf>
    <xf numFmtId="0" fontId="66" fillId="0" borderId="3" xfId="2" applyFont="1" applyBorder="1" applyAlignment="1" applyProtection="1">
      <alignment vertical="center" wrapText="1"/>
      <protection locked="0"/>
    </xf>
    <xf numFmtId="0" fontId="79" fillId="6" borderId="29" xfId="2" applyFont="1" applyFill="1" applyBorder="1" applyAlignment="1" applyProtection="1">
      <alignment horizontal="center" vertical="center"/>
      <protection locked="0"/>
    </xf>
    <xf numFmtId="0" fontId="19" fillId="0" borderId="25" xfId="2" applyFont="1" applyBorder="1" applyAlignment="1">
      <alignment horizontal="center" vertical="center"/>
    </xf>
    <xf numFmtId="2" fontId="24" fillId="6" borderId="25" xfId="2" applyNumberFormat="1" applyFont="1" applyFill="1" applyBorder="1" applyAlignment="1">
      <alignment horizontal="center" vertical="center" wrapText="1"/>
    </xf>
    <xf numFmtId="2" fontId="24" fillId="0" borderId="26" xfId="2" applyNumberFormat="1" applyFont="1" applyBorder="1" applyAlignment="1">
      <alignment horizontal="center" vertical="center"/>
    </xf>
    <xf numFmtId="2" fontId="24" fillId="6" borderId="28" xfId="2" applyNumberFormat="1" applyFont="1" applyFill="1" applyBorder="1" applyAlignment="1">
      <alignment horizontal="center" vertical="center"/>
    </xf>
    <xf numFmtId="169" fontId="22" fillId="4" borderId="31" xfId="2" applyNumberFormat="1" applyFont="1" applyFill="1" applyBorder="1" applyAlignment="1" applyProtection="1">
      <alignment horizontal="center" vertical="center"/>
      <protection locked="0"/>
    </xf>
    <xf numFmtId="49" fontId="17" fillId="6" borderId="24" xfId="2" applyNumberFormat="1" applyFont="1" applyFill="1" applyBorder="1" applyAlignment="1" applyProtection="1">
      <alignment horizontal="center" vertical="center"/>
      <protection locked="0"/>
    </xf>
    <xf numFmtId="0" fontId="20" fillId="4" borderId="18" xfId="2" applyFont="1" applyFill="1" applyBorder="1" applyAlignment="1" applyProtection="1">
      <alignment horizontal="left" vertical="center" wrapText="1"/>
      <protection locked="0"/>
    </xf>
    <xf numFmtId="0" fontId="24" fillId="6" borderId="25" xfId="2" applyFont="1" applyFill="1" applyBorder="1" applyAlignment="1">
      <alignment horizontal="center" wrapText="1"/>
    </xf>
    <xf numFmtId="3" fontId="22" fillId="4" borderId="14" xfId="2" applyNumberFormat="1" applyFont="1" applyFill="1" applyBorder="1" applyAlignment="1" applyProtection="1">
      <alignment horizontal="center" vertical="center"/>
      <protection hidden="1"/>
    </xf>
    <xf numFmtId="0" fontId="14" fillId="6" borderId="25" xfId="2" applyFont="1" applyFill="1" applyBorder="1" applyAlignment="1">
      <alignment vertical="center"/>
    </xf>
    <xf numFmtId="0" fontId="14" fillId="6" borderId="16" xfId="2" applyFont="1" applyFill="1" applyBorder="1" applyAlignment="1">
      <alignment vertical="center"/>
    </xf>
    <xf numFmtId="0" fontId="24" fillId="4" borderId="32" xfId="2" applyFont="1" applyFill="1" applyBorder="1" applyAlignment="1" applyProtection="1">
      <alignment horizontal="left" vertical="center" wrapText="1"/>
      <protection locked="0"/>
    </xf>
    <xf numFmtId="3" fontId="22" fillId="10" borderId="25" xfId="2" applyNumberFormat="1" applyFont="1" applyFill="1" applyBorder="1" applyAlignment="1" applyProtection="1">
      <alignment horizontal="center" vertical="center"/>
      <protection locked="0"/>
    </xf>
    <xf numFmtId="0" fontId="99" fillId="4" borderId="18" xfId="2" applyFont="1" applyFill="1" applyBorder="1" applyAlignment="1" applyProtection="1">
      <alignment horizontal="left" vertical="center" wrapText="1"/>
      <protection locked="0"/>
    </xf>
    <xf numFmtId="165" fontId="17" fillId="8" borderId="37" xfId="2" applyNumberFormat="1" applyFont="1" applyFill="1" applyBorder="1" applyAlignment="1" applyProtection="1">
      <alignment horizontal="center" vertical="center"/>
      <protection locked="0"/>
    </xf>
    <xf numFmtId="2" fontId="100" fillId="6" borderId="28" xfId="2" applyNumberFormat="1" applyFont="1" applyFill="1" applyBorder="1" applyAlignment="1">
      <alignment horizontal="center" vertical="center"/>
    </xf>
    <xf numFmtId="0" fontId="30" fillId="6" borderId="40" xfId="2" applyFont="1" applyFill="1" applyBorder="1" applyAlignment="1">
      <alignment horizontal="center" vertical="center"/>
    </xf>
    <xf numFmtId="0" fontId="14" fillId="6" borderId="63" xfId="2" applyFont="1" applyFill="1" applyBorder="1" applyAlignment="1">
      <alignment horizontal="center" vertical="center" wrapText="1"/>
    </xf>
    <xf numFmtId="0" fontId="24" fillId="6" borderId="63" xfId="2" applyFont="1" applyFill="1" applyBorder="1" applyAlignment="1">
      <alignment horizontal="center" vertical="center" wrapText="1"/>
    </xf>
    <xf numFmtId="0" fontId="25" fillId="4" borderId="18" xfId="2" applyFont="1" applyFill="1" applyBorder="1" applyAlignment="1" applyProtection="1">
      <alignment horizontal="left" vertical="center"/>
      <protection locked="0"/>
    </xf>
    <xf numFmtId="1" fontId="22" fillId="4" borderId="35" xfId="2" applyNumberFormat="1" applyFont="1" applyFill="1" applyBorder="1" applyAlignment="1" applyProtection="1">
      <alignment horizontal="center" vertical="center"/>
      <protection hidden="1"/>
    </xf>
    <xf numFmtId="1" fontId="22" fillId="4" borderId="25" xfId="2" applyNumberFormat="1" applyFont="1" applyFill="1" applyBorder="1" applyAlignment="1" applyProtection="1">
      <alignment horizontal="center" vertical="center"/>
      <protection locked="0"/>
    </xf>
    <xf numFmtId="49" fontId="24" fillId="6" borderId="17" xfId="2" applyNumberFormat="1" applyFont="1" applyFill="1" applyBorder="1" applyAlignment="1" applyProtection="1">
      <alignment horizontal="center" vertical="center" wrapText="1"/>
      <protection locked="0"/>
    </xf>
    <xf numFmtId="0" fontId="31" fillId="6" borderId="25" xfId="2" applyFont="1" applyFill="1" applyBorder="1" applyAlignment="1">
      <alignment horizontal="center" vertical="center" wrapText="1"/>
    </xf>
    <xf numFmtId="2" fontId="35" fillId="6" borderId="18" xfId="2" applyNumberFormat="1" applyFont="1" applyFill="1" applyBorder="1" applyAlignment="1">
      <alignment horizontal="center" vertical="center" wrapText="1"/>
    </xf>
    <xf numFmtId="49" fontId="24" fillId="6" borderId="14" xfId="2" applyNumberFormat="1" applyFont="1" applyFill="1" applyBorder="1" applyAlignment="1" applyProtection="1">
      <alignment horizontal="center" vertical="center" wrapText="1"/>
      <protection locked="0"/>
    </xf>
    <xf numFmtId="2" fontId="31" fillId="6" borderId="18" xfId="2" applyNumberFormat="1" applyFont="1" applyFill="1" applyBorder="1" applyAlignment="1">
      <alignment horizontal="center" vertical="center"/>
    </xf>
    <xf numFmtId="49" fontId="17" fillId="6" borderId="17" xfId="2" applyNumberFormat="1" applyFont="1" applyFill="1" applyBorder="1" applyAlignment="1" applyProtection="1">
      <alignment horizontal="center" vertical="center"/>
      <protection locked="0"/>
    </xf>
    <xf numFmtId="165" fontId="17" fillId="6" borderId="17" xfId="2" applyNumberFormat="1" applyFont="1" applyFill="1" applyBorder="1" applyAlignment="1" applyProtection="1">
      <alignment horizontal="center" vertical="center"/>
      <protection locked="0"/>
    </xf>
    <xf numFmtId="0" fontId="18" fillId="8" borderId="34" xfId="2" applyFont="1" applyFill="1" applyBorder="1" applyAlignment="1" applyProtection="1">
      <alignment horizontal="center" vertical="center"/>
      <protection locked="0"/>
    </xf>
    <xf numFmtId="49" fontId="31" fillId="6" borderId="26" xfId="2" applyNumberFormat="1" applyFont="1" applyFill="1" applyBorder="1" applyAlignment="1" applyProtection="1">
      <alignment horizontal="center" vertical="center"/>
      <protection locked="0"/>
    </xf>
    <xf numFmtId="49" fontId="31" fillId="4" borderId="34" xfId="2" applyNumberFormat="1" applyFont="1" applyFill="1" applyBorder="1" applyAlignment="1" applyProtection="1">
      <alignment horizontal="center" vertical="center" shrinkToFit="1"/>
      <protection locked="0"/>
    </xf>
    <xf numFmtId="49" fontId="18" fillId="2" borderId="31" xfId="2" applyNumberFormat="1" applyFont="1" applyFill="1" applyBorder="1" applyAlignment="1" applyProtection="1">
      <alignment horizontal="center" vertical="center"/>
      <protection locked="0"/>
    </xf>
    <xf numFmtId="49" fontId="31" fillId="8" borderId="24" xfId="2" applyNumberFormat="1" applyFont="1" applyFill="1" applyBorder="1" applyAlignment="1" applyProtection="1">
      <alignment horizontal="center" vertical="center"/>
      <protection locked="0"/>
    </xf>
    <xf numFmtId="0" fontId="18" fillId="2" borderId="31" xfId="2" applyFont="1" applyFill="1" applyBorder="1" applyAlignment="1" applyProtection="1">
      <alignment horizontal="center" vertical="center"/>
      <protection locked="0"/>
    </xf>
    <xf numFmtId="0" fontId="18" fillId="8" borderId="24" xfId="2" applyFont="1" applyFill="1" applyBorder="1" applyAlignment="1" applyProtection="1">
      <alignment horizontal="center" vertical="center"/>
      <protection locked="0"/>
    </xf>
    <xf numFmtId="49" fontId="31" fillId="4" borderId="24" xfId="2" applyNumberFormat="1" applyFont="1" applyFill="1" applyBorder="1" applyAlignment="1" applyProtection="1">
      <alignment horizontal="center" vertical="center"/>
      <protection locked="0"/>
    </xf>
    <xf numFmtId="49" fontId="18" fillId="4" borderId="26" xfId="2" applyNumberFormat="1" applyFont="1" applyFill="1" applyBorder="1" applyAlignment="1" applyProtection="1">
      <alignment horizontal="center" vertical="center"/>
      <protection locked="0"/>
    </xf>
    <xf numFmtId="0" fontId="18" fillId="8" borderId="24" xfId="2" applyFont="1" applyFill="1" applyBorder="1" applyAlignment="1" applyProtection="1">
      <alignment horizontal="center" vertical="center" shrinkToFit="1"/>
      <protection locked="0"/>
    </xf>
    <xf numFmtId="0" fontId="18" fillId="0" borderId="24" xfId="2" applyFont="1" applyBorder="1" applyAlignment="1">
      <alignment horizontal="center" vertical="center"/>
    </xf>
    <xf numFmtId="0" fontId="31" fillId="4" borderId="24" xfId="2" applyFont="1" applyFill="1" applyBorder="1" applyAlignment="1" applyProtection="1">
      <alignment horizontal="center" vertical="center"/>
      <protection locked="0"/>
    </xf>
    <xf numFmtId="0" fontId="23" fillId="0" borderId="24" xfId="2" applyFont="1" applyBorder="1" applyAlignment="1">
      <alignment vertical="center"/>
    </xf>
    <xf numFmtId="49" fontId="101" fillId="6" borderId="26" xfId="2" applyNumberFormat="1" applyFont="1" applyFill="1" applyBorder="1" applyAlignment="1" applyProtection="1">
      <alignment horizontal="center" vertical="center"/>
      <protection locked="0"/>
    </xf>
    <xf numFmtId="49" fontId="45" fillId="4" borderId="24" xfId="2" applyNumberFormat="1" applyFont="1" applyFill="1" applyBorder="1" applyAlignment="1" applyProtection="1">
      <alignment horizontal="center" vertical="center" shrinkToFit="1"/>
      <protection locked="0"/>
    </xf>
    <xf numFmtId="49" fontId="18" fillId="4" borderId="26" xfId="2" applyNumberFormat="1" applyFont="1" applyFill="1" applyBorder="1" applyAlignment="1" applyProtection="1">
      <alignment horizontal="center" vertical="center" shrinkToFit="1"/>
      <protection locked="0"/>
    </xf>
    <xf numFmtId="0" fontId="18" fillId="6" borderId="14" xfId="2" applyFont="1" applyFill="1" applyBorder="1" applyAlignment="1" applyProtection="1">
      <alignment vertical="center"/>
      <protection locked="0"/>
    </xf>
    <xf numFmtId="0" fontId="102" fillId="6" borderId="14" xfId="2" applyFont="1" applyFill="1" applyBorder="1" applyAlignment="1" applyProtection="1">
      <alignment vertical="center"/>
      <protection locked="0"/>
    </xf>
    <xf numFmtId="49" fontId="45" fillId="4" borderId="24" xfId="2" applyNumberFormat="1" applyFont="1" applyFill="1" applyBorder="1" applyAlignment="1" applyProtection="1">
      <alignment horizontal="center" vertical="center"/>
      <protection locked="0"/>
    </xf>
    <xf numFmtId="0" fontId="31" fillId="4" borderId="26" xfId="2" applyFont="1" applyFill="1" applyBorder="1" applyAlignment="1" applyProtection="1">
      <alignment horizontal="center" vertical="center"/>
      <protection locked="0"/>
    </xf>
    <xf numFmtId="0" fontId="45" fillId="11" borderId="43" xfId="2" applyFont="1" applyFill="1" applyBorder="1" applyAlignment="1" applyProtection="1">
      <alignment vertical="center" wrapText="1"/>
      <protection locked="0"/>
    </xf>
    <xf numFmtId="3" fontId="45" fillId="11" borderId="20" xfId="2" applyNumberFormat="1" applyFont="1" applyFill="1" applyBorder="1" applyAlignment="1" applyProtection="1">
      <alignment horizontal="center" vertical="center" wrapText="1"/>
      <protection locked="0"/>
    </xf>
    <xf numFmtId="3" fontId="45" fillId="11" borderId="21" xfId="2" applyNumberFormat="1" applyFont="1" applyFill="1" applyBorder="1" applyAlignment="1" applyProtection="1">
      <alignment horizontal="center" vertical="center" wrapText="1"/>
      <protection locked="0"/>
    </xf>
    <xf numFmtId="3" fontId="45" fillId="11" borderId="44" xfId="2" applyNumberFormat="1" applyFont="1" applyFill="1" applyBorder="1" applyAlignment="1" applyProtection="1">
      <alignment horizontal="center" vertical="center"/>
      <protection locked="0"/>
    </xf>
    <xf numFmtId="49" fontId="17" fillId="8" borderId="34" xfId="2" applyNumberFormat="1" applyFont="1" applyFill="1" applyBorder="1" applyAlignment="1" applyProtection="1">
      <alignment horizontal="center" vertical="center"/>
      <protection locked="0"/>
    </xf>
    <xf numFmtId="49" fontId="17" fillId="8" borderId="45" xfId="2" applyNumberFormat="1" applyFont="1" applyFill="1" applyBorder="1" applyAlignment="1" applyProtection="1">
      <alignment horizontal="center" vertical="center"/>
      <protection locked="0"/>
    </xf>
    <xf numFmtId="49" fontId="31" fillId="4" borderId="26" xfId="2" applyNumberFormat="1" applyFont="1" applyFill="1" applyBorder="1" applyAlignment="1" applyProtection="1">
      <alignment horizontal="center" vertical="center"/>
      <protection locked="0"/>
    </xf>
    <xf numFmtId="0" fontId="45" fillId="11" borderId="32" xfId="2" applyFont="1" applyFill="1" applyBorder="1" applyAlignment="1" applyProtection="1">
      <alignment vertical="center" wrapText="1"/>
      <protection locked="0"/>
    </xf>
    <xf numFmtId="49" fontId="45" fillId="11" borderId="25" xfId="2" applyNumberFormat="1" applyFont="1" applyFill="1" applyBorder="1" applyAlignment="1">
      <alignment horizontal="center" vertical="center"/>
    </xf>
    <xf numFmtId="49" fontId="45" fillId="11" borderId="25" xfId="2" applyNumberFormat="1" applyFont="1" applyFill="1" applyBorder="1" applyAlignment="1" applyProtection="1">
      <alignment horizontal="center" vertical="center"/>
      <protection locked="0"/>
    </xf>
    <xf numFmtId="3" fontId="45" fillId="11" borderId="25" xfId="2" applyNumberFormat="1" applyFont="1" applyFill="1" applyBorder="1" applyAlignment="1" applyProtection="1">
      <alignment horizontal="center" vertical="center"/>
      <protection locked="0"/>
    </xf>
    <xf numFmtId="3" fontId="104" fillId="11" borderId="31" xfId="2" applyNumberFormat="1" applyFont="1" applyFill="1" applyBorder="1" applyAlignment="1" applyProtection="1">
      <alignment horizontal="center" vertical="center"/>
      <protection locked="0"/>
    </xf>
    <xf numFmtId="49" fontId="17" fillId="6" borderId="26" xfId="2" applyNumberFormat="1" applyFont="1" applyFill="1" applyBorder="1" applyAlignment="1" applyProtection="1">
      <alignment horizontal="center" vertical="center"/>
      <protection locked="0"/>
    </xf>
    <xf numFmtId="167" fontId="45" fillId="4" borderId="24" xfId="2" applyNumberFormat="1" applyFont="1" applyFill="1" applyBorder="1" applyAlignment="1" applyProtection="1">
      <alignment horizontal="center" vertical="center"/>
      <protection locked="0"/>
    </xf>
    <xf numFmtId="46" fontId="40" fillId="11" borderId="15" xfId="2" applyNumberFormat="1" applyFont="1" applyFill="1" applyBorder="1" applyAlignment="1" applyProtection="1">
      <alignment horizontal="left" vertical="center" wrapText="1"/>
      <protection locked="0"/>
    </xf>
    <xf numFmtId="0" fontId="69" fillId="8" borderId="24" xfId="2" applyFont="1" applyFill="1" applyBorder="1" applyAlignment="1" applyProtection="1">
      <alignment horizontal="center" vertical="center"/>
      <protection locked="0"/>
    </xf>
    <xf numFmtId="0" fontId="39" fillId="8" borderId="26" xfId="2" applyFont="1" applyFill="1" applyBorder="1" applyAlignment="1" applyProtection="1">
      <alignment horizontal="center" vertical="center"/>
      <protection locked="0"/>
    </xf>
    <xf numFmtId="49" fontId="31" fillId="4" borderId="42" xfId="2" applyNumberFormat="1" applyFont="1" applyFill="1" applyBorder="1" applyAlignment="1" applyProtection="1">
      <alignment horizontal="center" vertical="center"/>
      <protection locked="0"/>
    </xf>
    <xf numFmtId="167" fontId="18" fillId="4" borderId="0" xfId="2" applyNumberFormat="1" applyFont="1" applyFill="1" applyAlignment="1" applyProtection="1">
      <alignment horizontal="center" vertical="center"/>
      <protection locked="0"/>
    </xf>
    <xf numFmtId="167" fontId="18" fillId="4" borderId="4" xfId="2" applyNumberFormat="1" applyFont="1" applyFill="1" applyBorder="1" applyAlignment="1" applyProtection="1">
      <alignment horizontal="center" vertical="center"/>
      <protection locked="0"/>
    </xf>
    <xf numFmtId="167" fontId="18" fillId="4" borderId="10" xfId="2" applyNumberFormat="1" applyFont="1" applyFill="1" applyBorder="1" applyAlignment="1" applyProtection="1">
      <alignment horizontal="center" vertical="center"/>
      <protection locked="0"/>
    </xf>
    <xf numFmtId="167" fontId="40" fillId="4" borderId="29" xfId="2" applyNumberFormat="1" applyFont="1" applyFill="1" applyBorder="1" applyAlignment="1" applyProtection="1">
      <alignment horizontal="center" vertical="center"/>
      <protection locked="0"/>
    </xf>
    <xf numFmtId="0" fontId="37" fillId="11" borderId="18" xfId="2" applyFont="1" applyFill="1" applyBorder="1" applyAlignment="1">
      <alignment horizontal="left" vertical="center"/>
    </xf>
    <xf numFmtId="0" fontId="104" fillId="11" borderId="25" xfId="2" applyFont="1" applyFill="1" applyBorder="1" applyAlignment="1">
      <alignment horizontal="center" vertical="center"/>
    </xf>
    <xf numFmtId="0" fontId="69" fillId="0" borderId="24" xfId="2" applyFont="1" applyBorder="1" applyAlignment="1">
      <alignment vertical="center"/>
    </xf>
    <xf numFmtId="0" fontId="23" fillId="8" borderId="26" xfId="2" applyFont="1" applyFill="1" applyBorder="1" applyAlignment="1" applyProtection="1">
      <alignment horizontal="center" vertical="center"/>
      <protection locked="0"/>
    </xf>
    <xf numFmtId="0" fontId="45" fillId="11" borderId="34" xfId="2" applyFont="1" applyFill="1" applyBorder="1" applyAlignment="1" applyProtection="1">
      <alignment vertical="center" wrapText="1"/>
      <protection locked="0"/>
    </xf>
    <xf numFmtId="2" fontId="45" fillId="11" borderId="28" xfId="2" applyNumberFormat="1" applyFont="1" applyFill="1" applyBorder="1" applyAlignment="1" applyProtection="1">
      <alignment horizontal="center" vertical="center" wrapText="1"/>
      <protection locked="0"/>
    </xf>
    <xf numFmtId="4" fontId="45" fillId="11" borderId="26" xfId="2" applyNumberFormat="1" applyFont="1" applyFill="1" applyBorder="1" applyAlignment="1" applyProtection="1">
      <alignment horizontal="center" vertical="center"/>
      <protection locked="0"/>
    </xf>
    <xf numFmtId="2" fontId="105" fillId="8" borderId="24" xfId="2" applyNumberFormat="1" applyFont="1" applyFill="1" applyBorder="1" applyAlignment="1" applyProtection="1">
      <alignment horizontal="center" vertical="center"/>
      <protection locked="0"/>
    </xf>
    <xf numFmtId="0" fontId="69" fillId="8" borderId="26" xfId="2" applyFont="1" applyFill="1" applyBorder="1" applyAlignment="1" applyProtection="1">
      <alignment horizontal="center" vertical="center"/>
      <protection locked="0"/>
    </xf>
    <xf numFmtId="0" fontId="45" fillId="11" borderId="24" xfId="2" applyFont="1" applyFill="1" applyBorder="1" applyAlignment="1" applyProtection="1">
      <alignment vertical="center" wrapText="1"/>
      <protection locked="0"/>
    </xf>
    <xf numFmtId="169" fontId="45" fillId="11" borderId="25" xfId="2" applyNumberFormat="1" applyFont="1" applyFill="1" applyBorder="1" applyAlignment="1" applyProtection="1">
      <alignment horizontal="center" vertical="center" wrapText="1"/>
      <protection locked="0"/>
    </xf>
    <xf numFmtId="0" fontId="45" fillId="11" borderId="35" xfId="2" applyFont="1" applyFill="1" applyBorder="1" applyAlignment="1" applyProtection="1">
      <alignment horizontal="center" vertical="center" wrapText="1"/>
      <protection locked="0"/>
    </xf>
    <xf numFmtId="169" fontId="45" fillId="11" borderId="26" xfId="2" applyNumberFormat="1" applyFont="1" applyFill="1" applyBorder="1" applyAlignment="1" applyProtection="1">
      <alignment horizontal="center" vertical="center"/>
      <protection locked="0"/>
    </xf>
    <xf numFmtId="2" fontId="105" fillId="8" borderId="39" xfId="2" applyNumberFormat="1" applyFont="1" applyFill="1" applyBorder="1" applyAlignment="1" applyProtection="1">
      <alignment horizontal="center" vertical="center"/>
      <protection locked="0"/>
    </xf>
    <xf numFmtId="0" fontId="69" fillId="8" borderId="8" xfId="2" applyFont="1" applyFill="1" applyBorder="1" applyAlignment="1" applyProtection="1">
      <alignment horizontal="center" vertical="center"/>
      <protection locked="0"/>
    </xf>
    <xf numFmtId="0" fontId="18" fillId="4" borderId="26" xfId="2" applyFont="1" applyFill="1" applyBorder="1" applyAlignment="1" applyProtection="1">
      <alignment horizontal="center" vertical="center"/>
      <protection locked="0"/>
    </xf>
    <xf numFmtId="2" fontId="105" fillId="8" borderId="33" xfId="2" applyNumberFormat="1" applyFont="1" applyFill="1" applyBorder="1" applyAlignment="1" applyProtection="1">
      <alignment horizontal="center" vertical="center"/>
      <protection locked="0"/>
    </xf>
    <xf numFmtId="0" fontId="69" fillId="8" borderId="48" xfId="2" applyFont="1" applyFill="1" applyBorder="1" applyAlignment="1" applyProtection="1">
      <alignment horizontal="center" vertical="center"/>
      <protection locked="0"/>
    </xf>
    <xf numFmtId="0" fontId="18" fillId="4" borderId="42" xfId="2" applyFont="1" applyFill="1" applyBorder="1" applyAlignment="1" applyProtection="1">
      <alignment horizontal="center" vertical="center"/>
      <protection locked="0"/>
    </xf>
    <xf numFmtId="0" fontId="40" fillId="4" borderId="64" xfId="2" applyFont="1" applyFill="1" applyBorder="1" applyAlignment="1">
      <alignment horizontal="center"/>
    </xf>
    <xf numFmtId="0" fontId="45" fillId="11" borderId="25" xfId="2" applyFont="1" applyFill="1" applyBorder="1" applyAlignment="1" applyProtection="1">
      <alignment horizontal="center" vertical="center"/>
      <protection locked="0"/>
    </xf>
    <xf numFmtId="2" fontId="105" fillId="8" borderId="9" xfId="2" applyNumberFormat="1" applyFont="1" applyFill="1" applyBorder="1" applyAlignment="1" applyProtection="1">
      <alignment horizontal="center" vertical="center"/>
      <protection locked="0"/>
    </xf>
    <xf numFmtId="0" fontId="69" fillId="8" borderId="11" xfId="2" applyFont="1" applyFill="1" applyBorder="1" applyAlignment="1" applyProtection="1">
      <alignment horizontal="center" vertical="center"/>
      <protection locked="0"/>
    </xf>
    <xf numFmtId="0" fontId="45" fillId="4" borderId="39" xfId="2" applyFont="1" applyFill="1" applyBorder="1" applyAlignment="1" applyProtection="1">
      <alignment horizontal="center" vertical="center"/>
      <protection locked="0"/>
    </xf>
    <xf numFmtId="0" fontId="18" fillId="4" borderId="49" xfId="2" applyFont="1" applyFill="1" applyBorder="1" applyAlignment="1" applyProtection="1">
      <alignment horizontal="center" vertical="center"/>
      <protection locked="0"/>
    </xf>
    <xf numFmtId="170" fontId="45" fillId="11" borderId="25" xfId="2" applyNumberFormat="1" applyFont="1" applyFill="1" applyBorder="1" applyAlignment="1" applyProtection="1">
      <alignment horizontal="center" vertical="center" wrapText="1"/>
      <protection locked="0"/>
    </xf>
    <xf numFmtId="0" fontId="31" fillId="4" borderId="14" xfId="2" applyFont="1" applyFill="1" applyBorder="1" applyAlignment="1" applyProtection="1">
      <alignment horizontal="center" vertical="center"/>
      <protection locked="0"/>
    </xf>
    <xf numFmtId="0" fontId="45" fillId="11" borderId="51" xfId="2" applyFont="1" applyFill="1" applyBorder="1" applyAlignment="1" applyProtection="1">
      <alignment vertical="center" wrapText="1"/>
      <protection locked="0"/>
    </xf>
    <xf numFmtId="3" fontId="45" fillId="11" borderId="52" xfId="2" applyNumberFormat="1" applyFont="1" applyFill="1" applyBorder="1" applyAlignment="1" applyProtection="1">
      <alignment horizontal="center" vertical="center" wrapText="1"/>
      <protection locked="0"/>
    </xf>
    <xf numFmtId="1" fontId="45" fillId="11" borderId="52" xfId="2" applyNumberFormat="1" applyFont="1" applyFill="1" applyBorder="1" applyAlignment="1" applyProtection="1">
      <alignment horizontal="center" vertical="center" wrapText="1"/>
      <protection locked="0"/>
    </xf>
    <xf numFmtId="3" fontId="45" fillId="11" borderId="48" xfId="2" applyNumberFormat="1" applyFont="1" applyFill="1" applyBorder="1" applyAlignment="1" applyProtection="1">
      <alignment horizontal="center" vertical="center"/>
      <protection locked="0"/>
    </xf>
    <xf numFmtId="0" fontId="40" fillId="4" borderId="50" xfId="2" applyFont="1" applyFill="1" applyBorder="1" applyAlignment="1">
      <alignment horizontal="center"/>
    </xf>
    <xf numFmtId="0" fontId="40" fillId="4" borderId="15" xfId="2" applyFont="1" applyFill="1" applyBorder="1" applyAlignment="1">
      <alignment horizontal="center"/>
    </xf>
    <xf numFmtId="0" fontId="31" fillId="6" borderId="24" xfId="2" applyFont="1" applyFill="1" applyBorder="1" applyAlignment="1" applyProtection="1">
      <alignment horizontal="center" vertical="center"/>
      <protection locked="0"/>
    </xf>
    <xf numFmtId="1" fontId="35" fillId="6" borderId="26" xfId="3" applyNumberFormat="1" applyFont="1" applyFill="1" applyBorder="1" applyAlignment="1" applyProtection="1">
      <alignment horizontal="center" vertical="center"/>
      <protection locked="0"/>
    </xf>
    <xf numFmtId="0" fontId="100" fillId="6" borderId="24" xfId="2" applyFont="1" applyFill="1" applyBorder="1" applyAlignment="1" applyProtection="1">
      <alignment horizontal="center" vertical="center"/>
      <protection locked="0"/>
    </xf>
    <xf numFmtId="1" fontId="31" fillId="6" borderId="25" xfId="2" applyNumberFormat="1" applyFont="1" applyFill="1" applyBorder="1" applyAlignment="1" applyProtection="1">
      <alignment horizontal="center" vertical="center"/>
      <protection locked="0"/>
    </xf>
    <xf numFmtId="0" fontId="106" fillId="6" borderId="24" xfId="2" applyFont="1" applyFill="1" applyBorder="1" applyAlignment="1">
      <alignment horizontal="center" vertical="center" wrapText="1"/>
    </xf>
    <xf numFmtId="1" fontId="107" fillId="6" borderId="26" xfId="2" applyNumberFormat="1" applyFont="1" applyFill="1" applyBorder="1" applyAlignment="1" applyProtection="1">
      <alignment horizontal="center" vertical="center"/>
      <protection locked="0"/>
    </xf>
    <xf numFmtId="0" fontId="107" fillId="8" borderId="18" xfId="2" applyFont="1" applyFill="1" applyBorder="1" applyAlignment="1" applyProtection="1">
      <alignment horizontal="center" vertical="center"/>
      <protection locked="0"/>
    </xf>
    <xf numFmtId="0" fontId="107" fillId="6" borderId="18" xfId="2" applyFont="1" applyFill="1" applyBorder="1" applyAlignment="1" applyProtection="1">
      <alignment horizontal="center" vertical="center"/>
      <protection locked="0"/>
    </xf>
    <xf numFmtId="1" fontId="107" fillId="6" borderId="31" xfId="3" applyNumberFormat="1" applyFont="1" applyFill="1" applyBorder="1" applyAlignment="1" applyProtection="1">
      <alignment horizontal="center" vertical="center"/>
      <protection locked="0"/>
    </xf>
    <xf numFmtId="1" fontId="107" fillId="8" borderId="41" xfId="2" applyNumberFormat="1" applyFont="1" applyFill="1" applyBorder="1" applyAlignment="1" applyProtection="1">
      <alignment horizontal="center" vertical="center"/>
      <protection locked="0"/>
    </xf>
    <xf numFmtId="0" fontId="107" fillId="8" borderId="41" xfId="2" applyFont="1" applyFill="1" applyBorder="1" applyAlignment="1" applyProtection="1">
      <alignment horizontal="center" vertical="center"/>
      <protection locked="0"/>
    </xf>
    <xf numFmtId="0" fontId="108" fillId="6" borderId="39" xfId="2" applyFont="1" applyFill="1" applyBorder="1" applyAlignment="1">
      <alignment horizontal="center" vertical="center" wrapText="1"/>
    </xf>
    <xf numFmtId="0" fontId="108" fillId="6" borderId="66" xfId="2" applyFont="1" applyFill="1" applyBorder="1" applyAlignment="1">
      <alignment horizontal="center" vertical="center" wrapText="1"/>
    </xf>
    <xf numFmtId="0" fontId="109" fillId="8" borderId="18" xfId="2" applyFont="1" applyFill="1" applyBorder="1" applyAlignment="1" applyProtection="1">
      <alignment horizontal="center" vertical="center"/>
      <protection locked="0"/>
    </xf>
    <xf numFmtId="20" fontId="14" fillId="0" borderId="21" xfId="2" applyNumberFormat="1" applyFont="1" applyBorder="1" applyAlignment="1" applyProtection="1">
      <alignment horizontal="center" vertical="center" wrapText="1"/>
      <protection locked="0"/>
    </xf>
    <xf numFmtId="20" fontId="14" fillId="0" borderId="25" xfId="2" applyNumberFormat="1" applyFont="1" applyBorder="1" applyAlignment="1" applyProtection="1">
      <alignment horizontal="center" vertical="center" wrapText="1"/>
      <protection locked="0"/>
    </xf>
    <xf numFmtId="1" fontId="107" fillId="6" borderId="42" xfId="2" applyNumberFormat="1" applyFont="1" applyFill="1" applyBorder="1" applyAlignment="1" applyProtection="1">
      <alignment horizontal="center" vertical="center"/>
      <protection locked="0"/>
    </xf>
    <xf numFmtId="1" fontId="107" fillId="8" borderId="18" xfId="2" applyNumberFormat="1" applyFont="1" applyFill="1" applyBorder="1" applyAlignment="1" applyProtection="1">
      <alignment horizontal="center" vertical="center"/>
      <protection locked="0"/>
    </xf>
    <xf numFmtId="0" fontId="108" fillId="6" borderId="24" xfId="2" applyFont="1" applyFill="1" applyBorder="1" applyAlignment="1">
      <alignment horizontal="center" vertical="center" wrapText="1"/>
    </xf>
    <xf numFmtId="1" fontId="107" fillId="6" borderId="18" xfId="2" applyNumberFormat="1" applyFont="1" applyFill="1" applyBorder="1" applyAlignment="1">
      <alignment horizontal="center" vertical="center"/>
    </xf>
    <xf numFmtId="0" fontId="107" fillId="6" borderId="18" xfId="2" applyFont="1" applyFill="1" applyBorder="1" applyAlignment="1">
      <alignment horizontal="center" vertical="center"/>
    </xf>
    <xf numFmtId="1" fontId="107" fillId="6" borderId="25" xfId="2" applyNumberFormat="1" applyFont="1" applyFill="1" applyBorder="1" applyAlignment="1" applyProtection="1">
      <alignment horizontal="center" vertical="center"/>
      <protection locked="0"/>
    </xf>
    <xf numFmtId="167" fontId="107" fillId="6" borderId="31" xfId="3" applyNumberFormat="1" applyFont="1" applyFill="1" applyBorder="1" applyAlignment="1" applyProtection="1">
      <alignment horizontal="center" vertical="center"/>
      <protection locked="0"/>
    </xf>
    <xf numFmtId="167" fontId="107" fillId="6" borderId="42" xfId="2" applyNumberFormat="1" applyFont="1" applyFill="1" applyBorder="1" applyAlignment="1" applyProtection="1">
      <alignment horizontal="center" vertical="center"/>
      <protection locked="0"/>
    </xf>
    <xf numFmtId="2" fontId="107" fillId="8" borderId="18" xfId="2" applyNumberFormat="1" applyFont="1" applyFill="1" applyBorder="1" applyAlignment="1" applyProtection="1">
      <alignment horizontal="center" vertical="center"/>
      <protection locked="0"/>
    </xf>
    <xf numFmtId="20" fontId="14" fillId="0" borderId="31" xfId="2" applyNumberFormat="1" applyFont="1" applyBorder="1" applyAlignment="1" applyProtection="1">
      <alignment horizontal="center" vertical="center" wrapText="1"/>
      <protection locked="0"/>
    </xf>
    <xf numFmtId="49" fontId="108" fillId="6" borderId="39" xfId="2" applyNumberFormat="1" applyFont="1" applyFill="1" applyBorder="1" applyAlignment="1">
      <alignment horizontal="center" vertical="center" wrapText="1"/>
    </xf>
    <xf numFmtId="20" fontId="22" fillId="0" borderId="28" xfId="2" applyNumberFormat="1" applyFont="1" applyBorder="1" applyAlignment="1" applyProtection="1">
      <alignment horizontal="center" vertical="center" wrapText="1"/>
      <protection locked="0"/>
    </xf>
    <xf numFmtId="171" fontId="22" fillId="6" borderId="26" xfId="2" applyNumberFormat="1" applyFont="1" applyFill="1" applyBorder="1" applyAlignment="1" applyProtection="1">
      <alignment horizontal="center" vertical="center"/>
      <protection locked="0" hidden="1"/>
    </xf>
    <xf numFmtId="0" fontId="106" fillId="6" borderId="39" xfId="2" applyFont="1" applyFill="1" applyBorder="1" applyAlignment="1">
      <alignment horizontal="left" vertical="center" wrapText="1"/>
    </xf>
    <xf numFmtId="20" fontId="31" fillId="0" borderId="52" xfId="2" applyNumberFormat="1" applyFont="1" applyBorder="1" applyAlignment="1" applyProtection="1">
      <alignment horizontal="center" vertical="center" wrapText="1"/>
      <protection locked="0"/>
    </xf>
    <xf numFmtId="20" fontId="31" fillId="0" borderId="54" xfId="2" applyNumberFormat="1" applyFont="1" applyBorder="1" applyAlignment="1" applyProtection="1">
      <alignment horizontal="center" vertical="center" wrapText="1"/>
      <protection locked="0"/>
    </xf>
    <xf numFmtId="172" fontId="111" fillId="13" borderId="19" xfId="3" applyNumberFormat="1" applyFont="1" applyFill="1" applyBorder="1" applyAlignment="1" applyProtection="1">
      <alignment horizontal="center" vertical="center"/>
    </xf>
    <xf numFmtId="0" fontId="106" fillId="6" borderId="51" xfId="2" applyFont="1" applyFill="1" applyBorder="1" applyAlignment="1">
      <alignment horizontal="left" vertical="center" wrapText="1"/>
    </xf>
    <xf numFmtId="1" fontId="25" fillId="3" borderId="21" xfId="2" applyNumberFormat="1" applyFont="1" applyFill="1" applyBorder="1" applyAlignment="1" applyProtection="1">
      <alignment horizontal="center" vertical="center" wrapText="1"/>
      <protection locked="0"/>
    </xf>
    <xf numFmtId="1" fontId="25" fillId="3" borderId="31" xfId="2" applyNumberFormat="1" applyFont="1" applyFill="1" applyBorder="1" applyAlignment="1" applyProtection="1">
      <alignment horizontal="center" vertical="center" wrapText="1"/>
      <protection locked="0"/>
    </xf>
    <xf numFmtId="0" fontId="102" fillId="6" borderId="17" xfId="2" applyFont="1" applyFill="1" applyBorder="1" applyAlignment="1" applyProtection="1">
      <alignment horizontal="center" vertical="center" wrapText="1"/>
      <protection locked="0"/>
    </xf>
    <xf numFmtId="0" fontId="102" fillId="6" borderId="15" xfId="2" applyFont="1" applyFill="1" applyBorder="1" applyAlignment="1" applyProtection="1">
      <alignment horizontal="center" vertical="center" wrapText="1"/>
      <protection locked="0"/>
    </xf>
    <xf numFmtId="0" fontId="102" fillId="6" borderId="18" xfId="2" applyFont="1" applyFill="1" applyBorder="1" applyAlignment="1" applyProtection="1">
      <alignment horizontal="center" vertical="center" wrapText="1"/>
      <protection locked="0"/>
    </xf>
    <xf numFmtId="20" fontId="35" fillId="3" borderId="18" xfId="2" applyNumberFormat="1" applyFont="1" applyFill="1" applyBorder="1" applyAlignment="1" applyProtection="1">
      <alignment horizontal="center" vertical="center" wrapText="1"/>
      <protection locked="0"/>
    </xf>
    <xf numFmtId="0" fontId="17" fillId="6" borderId="36" xfId="2" applyFont="1" applyFill="1" applyBorder="1" applyAlignment="1" applyProtection="1">
      <alignment horizontal="center" vertical="center" wrapText="1"/>
      <protection locked="0"/>
    </xf>
    <xf numFmtId="0" fontId="17" fillId="6" borderId="36" xfId="2" applyFont="1" applyFill="1" applyBorder="1" applyAlignment="1" applyProtection="1">
      <alignment horizontal="center" vertical="center"/>
      <protection locked="0"/>
    </xf>
    <xf numFmtId="0" fontId="13" fillId="6" borderId="24" xfId="2" applyFont="1" applyFill="1" applyBorder="1" applyAlignment="1">
      <alignment horizontal="center" vertical="center" wrapText="1"/>
    </xf>
    <xf numFmtId="0" fontId="13" fillId="6" borderId="25" xfId="2" applyFont="1" applyFill="1" applyBorder="1" applyAlignment="1">
      <alignment horizontal="center" vertical="center" wrapText="1"/>
    </xf>
    <xf numFmtId="0" fontId="112" fillId="0" borderId="0" xfId="2" applyFont="1"/>
    <xf numFmtId="49" fontId="112" fillId="0" borderId="0" xfId="2" applyNumberFormat="1" applyFont="1"/>
    <xf numFmtId="49" fontId="113" fillId="6" borderId="2" xfId="2" applyNumberFormat="1" applyFont="1" applyFill="1" applyBorder="1" applyAlignment="1" applyProtection="1">
      <alignment vertical="center"/>
      <protection locked="0"/>
    </xf>
    <xf numFmtId="49" fontId="113" fillId="6" borderId="3" xfId="2" applyNumberFormat="1" applyFont="1" applyFill="1" applyBorder="1" applyAlignment="1" applyProtection="1">
      <alignment vertical="center"/>
      <protection locked="0"/>
    </xf>
    <xf numFmtId="49" fontId="113" fillId="6" borderId="10" xfId="2" applyNumberFormat="1" applyFont="1" applyFill="1" applyBorder="1" applyAlignment="1" applyProtection="1">
      <alignment vertical="center"/>
      <protection locked="0"/>
    </xf>
    <xf numFmtId="49" fontId="113" fillId="6" borderId="11" xfId="2" applyNumberFormat="1" applyFont="1" applyFill="1" applyBorder="1" applyAlignment="1" applyProtection="1">
      <alignment vertical="center"/>
      <protection locked="0"/>
    </xf>
    <xf numFmtId="0" fontId="46" fillId="8" borderId="23" xfId="2" applyFont="1" applyFill="1" applyBorder="1" applyAlignment="1" applyProtection="1">
      <alignment horizontal="center" vertical="center"/>
      <protection locked="0"/>
    </xf>
    <xf numFmtId="49" fontId="46" fillId="8" borderId="23" xfId="2" applyNumberFormat="1" applyFont="1" applyFill="1" applyBorder="1" applyAlignment="1" applyProtection="1">
      <alignment horizontal="center" vertical="center"/>
      <protection locked="0"/>
    </xf>
    <xf numFmtId="49" fontId="46" fillId="8" borderId="19" xfId="2" applyNumberFormat="1" applyFont="1" applyFill="1" applyBorder="1" applyAlignment="1" applyProtection="1">
      <alignment horizontal="center" vertical="center"/>
      <protection locked="0"/>
    </xf>
    <xf numFmtId="0" fontId="46" fillId="8" borderId="71" xfId="2" applyFont="1" applyFill="1" applyBorder="1" applyAlignment="1" applyProtection="1">
      <alignment horizontal="center" vertical="center"/>
      <protection locked="0"/>
    </xf>
    <xf numFmtId="0" fontId="46" fillId="8" borderId="72" xfId="2" applyFont="1" applyFill="1" applyBorder="1" applyAlignment="1" applyProtection="1">
      <alignment horizontal="center" vertical="center"/>
      <protection locked="0"/>
    </xf>
    <xf numFmtId="0" fontId="115" fillId="8" borderId="12" xfId="2" applyFont="1" applyFill="1" applyBorder="1" applyAlignment="1" applyProtection="1">
      <alignment horizontal="center" vertical="center"/>
      <protection locked="0"/>
    </xf>
    <xf numFmtId="0" fontId="46" fillId="6" borderId="43" xfId="2" applyFont="1" applyFill="1" applyBorder="1" applyAlignment="1">
      <alignment horizontal="left" vertical="center"/>
    </xf>
    <xf numFmtId="49" fontId="116" fillId="0" borderId="21" xfId="2" applyNumberFormat="1" applyFont="1" applyBorder="1" applyAlignment="1">
      <alignment horizontal="center" vertical="center" wrapText="1"/>
    </xf>
    <xf numFmtId="0" fontId="46" fillId="0" borderId="25" xfId="2" applyFont="1" applyBorder="1" applyAlignment="1">
      <alignment horizontal="center" vertical="center"/>
    </xf>
    <xf numFmtId="0" fontId="46" fillId="0" borderId="21" xfId="2" applyFont="1" applyBorder="1" applyAlignment="1">
      <alignment horizontal="center" vertical="center"/>
    </xf>
    <xf numFmtId="0" fontId="116" fillId="0" borderId="44" xfId="2" applyFont="1" applyBorder="1" applyAlignment="1">
      <alignment horizontal="center" vertical="center"/>
    </xf>
    <xf numFmtId="49" fontId="117" fillId="6" borderId="17" xfId="2" applyNumberFormat="1" applyFont="1" applyFill="1" applyBorder="1" applyAlignment="1">
      <alignment horizontal="center" vertical="center" wrapText="1"/>
    </xf>
    <xf numFmtId="0" fontId="118" fillId="6" borderId="24" xfId="2" applyFont="1" applyFill="1" applyBorder="1" applyAlignment="1">
      <alignment horizontal="left" vertical="center"/>
    </xf>
    <xf numFmtId="0" fontId="26" fillId="6" borderId="25" xfId="2" applyFont="1" applyFill="1" applyBorder="1" applyAlignment="1">
      <alignment horizontal="center" vertical="center"/>
    </xf>
    <xf numFmtId="0" fontId="45" fillId="0" borderId="25" xfId="2" applyFont="1" applyBorder="1" applyAlignment="1">
      <alignment horizontal="center" vertical="center"/>
    </xf>
    <xf numFmtId="2" fontId="116" fillId="0" borderId="26" xfId="2" applyNumberFormat="1" applyFont="1" applyBorder="1" applyAlignment="1">
      <alignment horizontal="center" vertical="center"/>
    </xf>
    <xf numFmtId="49" fontId="117" fillId="6" borderId="37" xfId="2" applyNumberFormat="1" applyFont="1" applyFill="1" applyBorder="1" applyAlignment="1">
      <alignment horizontal="center" vertical="center" wrapText="1"/>
    </xf>
    <xf numFmtId="0" fontId="46" fillId="6" borderId="24" xfId="2" applyFont="1" applyFill="1" applyBorder="1" applyAlignment="1">
      <alignment horizontal="left" vertical="center" wrapText="1"/>
    </xf>
    <xf numFmtId="0" fontId="116" fillId="6" borderId="25" xfId="2" applyFont="1" applyFill="1" applyBorder="1" applyAlignment="1">
      <alignment horizontal="center" vertical="center"/>
    </xf>
    <xf numFmtId="2" fontId="46" fillId="0" borderId="25" xfId="2" applyNumberFormat="1" applyFont="1" applyBorder="1" applyAlignment="1">
      <alignment horizontal="center" vertical="center"/>
    </xf>
    <xf numFmtId="49" fontId="115" fillId="8" borderId="12" xfId="2" applyNumberFormat="1" applyFont="1" applyFill="1" applyBorder="1" applyAlignment="1" applyProtection="1">
      <alignment horizontal="center" vertical="center"/>
      <protection locked="0"/>
    </xf>
    <xf numFmtId="49" fontId="115" fillId="6" borderId="17" xfId="2" applyNumberFormat="1" applyFont="1" applyFill="1" applyBorder="1" applyAlignment="1" applyProtection="1">
      <alignment horizontal="center" vertical="center"/>
      <protection locked="0"/>
    </xf>
    <xf numFmtId="0" fontId="46" fillId="6" borderId="24" xfId="2" applyFont="1" applyFill="1" applyBorder="1" applyAlignment="1">
      <alignment horizontal="left" vertical="center"/>
    </xf>
    <xf numFmtId="0" fontId="120" fillId="4" borderId="18" xfId="2" applyFont="1" applyFill="1" applyBorder="1" applyAlignment="1" applyProtection="1">
      <alignment horizontal="left" vertical="center"/>
      <protection locked="0"/>
    </xf>
    <xf numFmtId="3" fontId="104" fillId="4" borderId="25" xfId="2" applyNumberFormat="1" applyFont="1" applyFill="1" applyBorder="1" applyAlignment="1" applyProtection="1">
      <alignment horizontal="center" vertical="center"/>
      <protection hidden="1"/>
    </xf>
    <xf numFmtId="3" fontId="104" fillId="4" borderId="40" xfId="2" applyNumberFormat="1" applyFont="1" applyFill="1" applyBorder="1" applyAlignment="1" applyProtection="1">
      <alignment horizontal="center" vertical="center"/>
      <protection locked="0"/>
    </xf>
    <xf numFmtId="3" fontId="104" fillId="4" borderId="31" xfId="2" applyNumberFormat="1" applyFont="1" applyFill="1" applyBorder="1" applyAlignment="1" applyProtection="1">
      <alignment horizontal="center" vertical="center"/>
      <protection locked="0"/>
    </xf>
    <xf numFmtId="0" fontId="120" fillId="4" borderId="18" xfId="2" applyFont="1" applyFill="1" applyBorder="1" applyAlignment="1" applyProtection="1">
      <alignment horizontal="left" vertical="center" wrapText="1"/>
      <protection locked="0"/>
    </xf>
    <xf numFmtId="3" fontId="104" fillId="4" borderId="14" xfId="2" applyNumberFormat="1" applyFont="1" applyFill="1" applyBorder="1" applyAlignment="1" applyProtection="1">
      <alignment horizontal="center" vertical="center"/>
      <protection hidden="1"/>
    </xf>
    <xf numFmtId="3" fontId="104" fillId="4" borderId="25" xfId="2" applyNumberFormat="1" applyFont="1" applyFill="1" applyBorder="1" applyAlignment="1" applyProtection="1">
      <alignment horizontal="center" vertical="center"/>
      <protection locked="0"/>
    </xf>
    <xf numFmtId="0" fontId="116" fillId="6" borderId="14" xfId="2" applyFont="1" applyFill="1" applyBorder="1" applyAlignment="1">
      <alignment horizontal="center" vertical="center"/>
    </xf>
    <xf numFmtId="0" fontId="116" fillId="6" borderId="18" xfId="2" applyFont="1" applyFill="1" applyBorder="1" applyAlignment="1">
      <alignment horizontal="center" vertical="center"/>
    </xf>
    <xf numFmtId="2" fontId="116" fillId="6" borderId="74" xfId="2" applyNumberFormat="1" applyFont="1" applyFill="1" applyBorder="1" applyAlignment="1">
      <alignment horizontal="center" vertical="center" wrapText="1"/>
    </xf>
    <xf numFmtId="0" fontId="120" fillId="4" borderId="32" xfId="2" applyFont="1" applyFill="1" applyBorder="1" applyAlignment="1" applyProtection="1">
      <alignment horizontal="left" vertical="center" wrapText="1"/>
      <protection locked="0"/>
    </xf>
    <xf numFmtId="3" fontId="104" fillId="4" borderId="35" xfId="2" applyNumberFormat="1" applyFont="1" applyFill="1" applyBorder="1" applyAlignment="1" applyProtection="1">
      <alignment horizontal="center" vertical="center"/>
      <protection hidden="1"/>
    </xf>
    <xf numFmtId="0" fontId="115" fillId="8" borderId="1" xfId="2" applyFont="1" applyFill="1" applyBorder="1" applyAlignment="1" applyProtection="1">
      <alignment horizontal="center" vertical="center"/>
      <protection locked="0"/>
    </xf>
    <xf numFmtId="2" fontId="116" fillId="6" borderId="74" xfId="2" applyNumberFormat="1" applyFont="1" applyFill="1" applyBorder="1" applyAlignment="1">
      <alignment horizontal="center" vertical="center"/>
    </xf>
    <xf numFmtId="49" fontId="115" fillId="6" borderId="33" xfId="2" applyNumberFormat="1" applyFont="1" applyFill="1" applyBorder="1" applyAlignment="1" applyProtection="1">
      <alignment horizontal="center" vertical="center"/>
      <protection locked="0"/>
    </xf>
    <xf numFmtId="2" fontId="116" fillId="6" borderId="28" xfId="2" applyNumberFormat="1" applyFont="1" applyFill="1" applyBorder="1" applyAlignment="1">
      <alignment horizontal="center" vertical="center" wrapText="1"/>
    </xf>
    <xf numFmtId="3" fontId="104" fillId="4" borderId="46" xfId="2" applyNumberFormat="1" applyFont="1" applyFill="1" applyBorder="1" applyAlignment="1" applyProtection="1">
      <alignment horizontal="center" vertical="center"/>
      <protection locked="0"/>
    </xf>
    <xf numFmtId="3" fontId="104" fillId="4" borderId="18" xfId="2" applyNumberFormat="1" applyFont="1" applyFill="1" applyBorder="1" applyAlignment="1" applyProtection="1">
      <alignment horizontal="center" vertical="center"/>
      <protection locked="0"/>
    </xf>
    <xf numFmtId="2" fontId="116" fillId="0" borderId="44" xfId="2" applyNumberFormat="1" applyFont="1" applyBorder="1" applyAlignment="1">
      <alignment horizontal="center" vertical="center"/>
    </xf>
    <xf numFmtId="0" fontId="104" fillId="4" borderId="25" xfId="2" applyFont="1" applyFill="1" applyBorder="1" applyAlignment="1">
      <alignment horizontal="center" vertical="center"/>
    </xf>
    <xf numFmtId="0" fontId="115" fillId="8" borderId="30" xfId="2" applyFont="1" applyFill="1" applyBorder="1" applyAlignment="1" applyProtection="1">
      <alignment horizontal="center" vertical="center"/>
      <protection locked="0"/>
    </xf>
    <xf numFmtId="0" fontId="36" fillId="8" borderId="50" xfId="2" applyFont="1" applyFill="1" applyBorder="1" applyAlignment="1" applyProtection="1">
      <alignment horizontal="center" vertical="center"/>
      <protection locked="0"/>
    </xf>
    <xf numFmtId="0" fontId="45" fillId="6" borderId="24" xfId="2" applyFont="1" applyFill="1" applyBorder="1" applyAlignment="1">
      <alignment horizontal="left" vertical="center" wrapText="1"/>
    </xf>
    <xf numFmtId="0" fontId="121" fillId="6" borderId="25" xfId="2" applyFont="1" applyFill="1" applyBorder="1" applyAlignment="1">
      <alignment horizontal="center" vertical="center"/>
    </xf>
    <xf numFmtId="0" fontId="122" fillId="6" borderId="28" xfId="2" applyFont="1" applyFill="1" applyBorder="1" applyAlignment="1">
      <alignment horizontal="center" vertical="center" wrapText="1"/>
    </xf>
    <xf numFmtId="2" fontId="26" fillId="0" borderId="26" xfId="2" applyNumberFormat="1" applyFont="1" applyBorder="1" applyAlignment="1">
      <alignment horizontal="center" vertical="center"/>
    </xf>
    <xf numFmtId="46" fontId="120" fillId="4" borderId="15" xfId="2" applyNumberFormat="1" applyFont="1" applyFill="1" applyBorder="1" applyAlignment="1" applyProtection="1">
      <alignment horizontal="left" vertical="center"/>
      <protection locked="0"/>
    </xf>
    <xf numFmtId="0" fontId="36" fillId="8" borderId="15" xfId="2" applyFont="1" applyFill="1" applyBorder="1" applyAlignment="1" applyProtection="1">
      <alignment horizontal="center" vertical="center"/>
      <protection locked="0"/>
    </xf>
    <xf numFmtId="0" fontId="123" fillId="6" borderId="24" xfId="2" applyFont="1" applyFill="1" applyBorder="1" applyAlignment="1">
      <alignment horizontal="left" vertical="center"/>
    </xf>
    <xf numFmtId="2" fontId="120" fillId="6" borderId="25" xfId="2" applyNumberFormat="1" applyFont="1" applyFill="1" applyBorder="1" applyAlignment="1">
      <alignment horizontal="center" vertical="center"/>
    </xf>
    <xf numFmtId="2" fontId="45" fillId="6" borderId="25" xfId="2" applyNumberFormat="1" applyFont="1" applyFill="1" applyBorder="1" applyAlignment="1">
      <alignment horizontal="center" vertical="center"/>
    </xf>
    <xf numFmtId="0" fontId="120" fillId="4" borderId="18" xfId="2" applyFont="1" applyFill="1" applyBorder="1" applyAlignment="1">
      <alignment horizontal="left" vertical="center"/>
    </xf>
    <xf numFmtId="0" fontId="123" fillId="0" borderId="24" xfId="2" applyFont="1" applyBorder="1" applyAlignment="1">
      <alignment horizontal="left" vertical="center" wrapText="1"/>
    </xf>
    <xf numFmtId="2" fontId="45" fillId="0" borderId="25" xfId="2" applyNumberFormat="1" applyFont="1" applyBorder="1" applyAlignment="1">
      <alignment horizontal="center" vertical="center"/>
    </xf>
    <xf numFmtId="49" fontId="36" fillId="8" borderId="50" xfId="2" applyNumberFormat="1" applyFont="1" applyFill="1" applyBorder="1" applyAlignment="1" applyProtection="1">
      <alignment horizontal="center" vertical="center"/>
      <protection locked="0"/>
    </xf>
    <xf numFmtId="0" fontId="40" fillId="6" borderId="51" xfId="2" applyFont="1" applyFill="1" applyBorder="1" applyAlignment="1">
      <alignment horizontal="center" vertical="center" wrapText="1"/>
    </xf>
    <xf numFmtId="49" fontId="114" fillId="6" borderId="52" xfId="2" applyNumberFormat="1" applyFont="1" applyFill="1" applyBorder="1" applyAlignment="1">
      <alignment horizontal="center" vertical="center" wrapText="1"/>
    </xf>
    <xf numFmtId="0" fontId="45" fillId="0" borderId="52" xfId="2" applyFont="1" applyBorder="1" applyAlignment="1">
      <alignment horizontal="center"/>
    </xf>
    <xf numFmtId="2" fontId="45" fillId="6" borderId="52" xfId="2" applyNumberFormat="1" applyFont="1" applyFill="1" applyBorder="1" applyAlignment="1">
      <alignment horizontal="center" vertical="center"/>
    </xf>
    <xf numFmtId="2" fontId="26" fillId="6" borderId="48" xfId="2" applyNumberFormat="1" applyFont="1" applyFill="1" applyBorder="1" applyAlignment="1">
      <alignment horizontal="center" vertical="center"/>
    </xf>
    <xf numFmtId="0" fontId="36" fillId="8" borderId="30" xfId="2" applyFont="1" applyFill="1" applyBorder="1" applyAlignment="1" applyProtection="1">
      <alignment horizontal="center"/>
      <protection locked="0"/>
    </xf>
    <xf numFmtId="0" fontId="36" fillId="8" borderId="50" xfId="2" applyFont="1" applyFill="1" applyBorder="1" applyAlignment="1" applyProtection="1">
      <alignment horizontal="center"/>
      <protection locked="0"/>
    </xf>
    <xf numFmtId="0" fontId="36" fillId="8" borderId="15" xfId="2" applyFont="1" applyFill="1" applyBorder="1" applyAlignment="1" applyProtection="1">
      <alignment horizontal="center"/>
      <protection locked="0"/>
    </xf>
    <xf numFmtId="2" fontId="125" fillId="6" borderId="29" xfId="2" applyNumberFormat="1" applyFont="1" applyFill="1" applyBorder="1" applyAlignment="1">
      <alignment horizontal="center" vertical="center"/>
    </xf>
    <xf numFmtId="2" fontId="40" fillId="6" borderId="29" xfId="2" applyNumberFormat="1" applyFont="1" applyFill="1" applyBorder="1" applyAlignment="1">
      <alignment horizontal="center"/>
    </xf>
    <xf numFmtId="12" fontId="36" fillId="8" borderId="36" xfId="2" applyNumberFormat="1" applyFont="1" applyFill="1" applyBorder="1" applyAlignment="1" applyProtection="1">
      <alignment horizontal="center"/>
      <protection locked="0"/>
    </xf>
    <xf numFmtId="0" fontId="36" fillId="8" borderId="36" xfId="2" applyFont="1" applyFill="1" applyBorder="1" applyAlignment="1" applyProtection="1">
      <alignment horizontal="center"/>
      <protection locked="0"/>
    </xf>
    <xf numFmtId="0" fontId="36" fillId="8" borderId="51" xfId="2" applyFont="1" applyFill="1" applyBorder="1" applyAlignment="1" applyProtection="1">
      <alignment horizontal="center"/>
      <protection locked="0"/>
    </xf>
    <xf numFmtId="0" fontId="36" fillId="8" borderId="10" xfId="2" applyFont="1" applyFill="1" applyBorder="1" applyAlignment="1" applyProtection="1">
      <alignment horizontal="center"/>
      <protection locked="0"/>
    </xf>
    <xf numFmtId="0" fontId="36" fillId="8" borderId="75" xfId="2" applyFont="1" applyFill="1" applyBorder="1" applyAlignment="1" applyProtection="1">
      <alignment horizontal="center"/>
      <protection locked="0"/>
    </xf>
    <xf numFmtId="49" fontId="40" fillId="8" borderId="26" xfId="2" applyNumberFormat="1" applyFont="1" applyFill="1" applyBorder="1" applyAlignment="1" applyProtection="1">
      <alignment horizontal="center" vertical="center"/>
      <protection locked="0"/>
    </xf>
    <xf numFmtId="49" fontId="115" fillId="4" borderId="34" xfId="2" applyNumberFormat="1" applyFont="1" applyFill="1" applyBorder="1" applyAlignment="1" applyProtection="1">
      <alignment horizontal="center" vertical="center" shrinkToFit="1"/>
      <protection locked="0"/>
    </xf>
    <xf numFmtId="0" fontId="115" fillId="4" borderId="13" xfId="2" applyFont="1" applyFill="1" applyBorder="1" applyAlignment="1" applyProtection="1">
      <alignment horizontal="center" vertical="center"/>
      <protection locked="0"/>
    </xf>
    <xf numFmtId="0" fontId="115" fillId="4" borderId="21" xfId="2" applyFont="1" applyFill="1" applyBorder="1" applyAlignment="1" applyProtection="1">
      <alignment horizontal="center" vertical="center"/>
      <protection locked="0"/>
    </xf>
    <xf numFmtId="0" fontId="115" fillId="4" borderId="38" xfId="2" applyFont="1" applyFill="1" applyBorder="1" applyAlignment="1" applyProtection="1">
      <alignment horizontal="center" vertical="center"/>
      <protection locked="0"/>
    </xf>
    <xf numFmtId="0" fontId="115" fillId="4" borderId="19" xfId="2" applyFont="1" applyFill="1" applyBorder="1" applyAlignment="1" applyProtection="1">
      <alignment horizontal="center" vertical="center"/>
      <protection locked="0"/>
    </xf>
    <xf numFmtId="49" fontId="115" fillId="4" borderId="30" xfId="2" applyNumberFormat="1" applyFont="1" applyFill="1" applyBorder="1" applyAlignment="1" applyProtection="1">
      <alignment horizontal="center" vertical="center"/>
      <protection locked="0"/>
    </xf>
    <xf numFmtId="49" fontId="126" fillId="4" borderId="54" xfId="2" applyNumberFormat="1" applyFont="1" applyFill="1" applyBorder="1" applyAlignment="1" applyProtection="1">
      <alignment horizontal="center" vertical="center"/>
      <protection locked="0"/>
    </xf>
    <xf numFmtId="49" fontId="40" fillId="6" borderId="26" xfId="2" applyNumberFormat="1" applyFont="1" applyFill="1" applyBorder="1" applyAlignment="1" applyProtection="1">
      <alignment horizontal="center" vertical="center"/>
      <protection locked="0"/>
    </xf>
    <xf numFmtId="49" fontId="115" fillId="4" borderId="24" xfId="2" applyNumberFormat="1" applyFont="1" applyFill="1" applyBorder="1" applyAlignment="1" applyProtection="1">
      <alignment horizontal="center" vertical="center"/>
      <protection locked="0"/>
    </xf>
    <xf numFmtId="0" fontId="115" fillId="4" borderId="24" xfId="2" applyFont="1" applyFill="1" applyBorder="1" applyAlignment="1" applyProtection="1">
      <alignment horizontal="center" vertical="center"/>
      <protection locked="0"/>
    </xf>
    <xf numFmtId="20" fontId="115" fillId="4" borderId="19" xfId="2" applyNumberFormat="1" applyFont="1" applyFill="1" applyBorder="1" applyAlignment="1" applyProtection="1">
      <alignment horizontal="center" vertical="center"/>
      <protection locked="0"/>
    </xf>
    <xf numFmtId="49" fontId="115" fillId="4" borderId="24" xfId="2" applyNumberFormat="1" applyFont="1" applyFill="1" applyBorder="1" applyAlignment="1" applyProtection="1">
      <alignment horizontal="center" vertical="center" shrinkToFit="1"/>
      <protection locked="0"/>
    </xf>
    <xf numFmtId="167" fontId="115" fillId="4" borderId="30" xfId="2" applyNumberFormat="1" applyFont="1" applyFill="1" applyBorder="1" applyAlignment="1" applyProtection="1">
      <alignment horizontal="center" vertical="center"/>
      <protection locked="0"/>
    </xf>
    <xf numFmtId="3" fontId="45" fillId="4" borderId="18" xfId="2" applyNumberFormat="1" applyFont="1" applyFill="1" applyBorder="1" applyAlignment="1" applyProtection="1">
      <alignment horizontal="center" vertical="center"/>
      <protection locked="0"/>
    </xf>
    <xf numFmtId="0" fontId="37" fillId="8" borderId="26" xfId="2" applyFont="1" applyFill="1" applyBorder="1" applyAlignment="1" applyProtection="1">
      <alignment horizontal="center" vertical="center"/>
      <protection locked="0"/>
    </xf>
    <xf numFmtId="49" fontId="126" fillId="4" borderId="4" xfId="2" applyNumberFormat="1" applyFont="1" applyFill="1" applyBorder="1" applyAlignment="1" applyProtection="1">
      <alignment horizontal="center" vertical="center"/>
      <protection locked="0"/>
    </xf>
    <xf numFmtId="0" fontId="37" fillId="0" borderId="14" xfId="2" applyFont="1" applyBorder="1" applyAlignment="1">
      <alignment vertical="center"/>
    </xf>
    <xf numFmtId="0" fontId="37" fillId="4" borderId="34" xfId="2" applyFont="1" applyFill="1" applyBorder="1" applyAlignment="1" applyProtection="1">
      <alignment horizontal="left" vertical="center" wrapText="1"/>
      <protection locked="0"/>
    </xf>
    <xf numFmtId="3" fontId="104" fillId="4" borderId="25" xfId="2" applyNumberFormat="1" applyFont="1" applyFill="1" applyBorder="1" applyAlignment="1" applyProtection="1">
      <alignment horizontal="center" vertical="center" wrapText="1"/>
      <protection locked="0"/>
    </xf>
    <xf numFmtId="3" fontId="104" fillId="4" borderId="28" xfId="2" applyNumberFormat="1" applyFont="1" applyFill="1" applyBorder="1" applyAlignment="1" applyProtection="1">
      <alignment horizontal="center" vertical="center" wrapText="1"/>
      <protection locked="0"/>
    </xf>
    <xf numFmtId="167" fontId="115" fillId="4" borderId="4" xfId="2" applyNumberFormat="1" applyFont="1" applyFill="1" applyBorder="1" applyAlignment="1" applyProtection="1">
      <alignment horizontal="center" vertical="center"/>
      <protection locked="0"/>
    </xf>
    <xf numFmtId="0" fontId="40" fillId="4" borderId="24" xfId="2" applyFont="1" applyFill="1" applyBorder="1" applyAlignment="1" applyProtection="1">
      <alignment horizontal="left" vertical="center" wrapText="1"/>
      <protection locked="0"/>
    </xf>
    <xf numFmtId="3" fontId="45" fillId="4" borderId="25" xfId="2" applyNumberFormat="1" applyFont="1" applyFill="1" applyBorder="1" applyAlignment="1" applyProtection="1">
      <alignment horizontal="center" vertical="center" wrapText="1"/>
      <protection locked="0"/>
    </xf>
    <xf numFmtId="3" fontId="45" fillId="4" borderId="26" xfId="2" applyNumberFormat="1" applyFont="1" applyFill="1" applyBorder="1" applyAlignment="1" applyProtection="1">
      <alignment horizontal="center" vertical="center"/>
      <protection locked="0"/>
    </xf>
    <xf numFmtId="0" fontId="36" fillId="8" borderId="26" xfId="2" applyFont="1" applyFill="1" applyBorder="1" applyAlignment="1" applyProtection="1">
      <alignment horizontal="center" vertical="center"/>
      <protection locked="0"/>
    </xf>
    <xf numFmtId="0" fontId="115" fillId="4" borderId="0" xfId="2" applyFont="1" applyFill="1" applyAlignment="1" applyProtection="1">
      <alignment horizontal="center" vertical="center"/>
      <protection locked="0"/>
    </xf>
    <xf numFmtId="0" fontId="115" fillId="4" borderId="29" xfId="2" applyFont="1" applyFill="1" applyBorder="1" applyAlignment="1" applyProtection="1">
      <alignment horizontal="center" vertical="center"/>
      <protection locked="0"/>
    </xf>
    <xf numFmtId="49" fontId="115" fillId="4" borderId="9" xfId="2" applyNumberFormat="1" applyFont="1" applyFill="1" applyBorder="1" applyAlignment="1" applyProtection="1">
      <alignment horizontal="center" vertical="center"/>
      <protection locked="0"/>
    </xf>
    <xf numFmtId="0" fontId="40" fillId="4" borderId="34" xfId="2" applyFont="1" applyFill="1" applyBorder="1" applyAlignment="1" applyProtection="1">
      <alignment horizontal="left" vertical="center" wrapText="1"/>
      <protection locked="0"/>
    </xf>
    <xf numFmtId="3" fontId="45" fillId="4" borderId="28" xfId="2" applyNumberFormat="1" applyFont="1" applyFill="1" applyBorder="1" applyAlignment="1" applyProtection="1">
      <alignment horizontal="center" vertical="center" wrapText="1"/>
      <protection locked="0"/>
    </xf>
    <xf numFmtId="3" fontId="45" fillId="4" borderId="35" xfId="2" applyNumberFormat="1" applyFont="1" applyFill="1" applyBorder="1" applyAlignment="1" applyProtection="1">
      <alignment horizontal="center" vertical="center" wrapText="1"/>
      <protection locked="0"/>
    </xf>
    <xf numFmtId="3" fontId="45" fillId="4" borderId="31" xfId="2" applyNumberFormat="1" applyFont="1" applyFill="1" applyBorder="1" applyAlignment="1" applyProtection="1">
      <alignment horizontal="center" vertical="center" wrapText="1"/>
      <protection locked="0"/>
    </xf>
    <xf numFmtId="0" fontId="42" fillId="8" borderId="26" xfId="2" applyFont="1" applyFill="1" applyBorder="1" applyAlignment="1" applyProtection="1">
      <alignment horizontal="center" vertical="center"/>
      <protection locked="0"/>
    </xf>
    <xf numFmtId="49" fontId="115" fillId="4" borderId="39" xfId="2" applyNumberFormat="1" applyFont="1" applyFill="1" applyBorder="1" applyAlignment="1" applyProtection="1">
      <alignment horizontal="center" vertical="center"/>
      <protection locked="0"/>
    </xf>
    <xf numFmtId="20" fontId="115" fillId="4" borderId="5" xfId="2" applyNumberFormat="1" applyFont="1" applyFill="1" applyBorder="1" applyAlignment="1">
      <alignment horizontal="center" vertical="center"/>
    </xf>
    <xf numFmtId="49" fontId="115" fillId="4" borderId="29" xfId="2" applyNumberFormat="1" applyFont="1" applyFill="1" applyBorder="1" applyAlignment="1" applyProtection="1">
      <alignment horizontal="center" vertical="center"/>
      <protection locked="0"/>
    </xf>
    <xf numFmtId="49" fontId="115" fillId="4" borderId="19" xfId="2" applyNumberFormat="1" applyFont="1" applyFill="1" applyBorder="1" applyAlignment="1" applyProtection="1">
      <alignment horizontal="center" vertical="center"/>
      <protection locked="0"/>
    </xf>
    <xf numFmtId="0" fontId="40" fillId="4" borderId="24" xfId="2" applyFont="1" applyFill="1" applyBorder="1" applyAlignment="1" applyProtection="1">
      <alignment vertical="center"/>
      <protection locked="0"/>
    </xf>
    <xf numFmtId="0" fontId="45" fillId="4" borderId="40" xfId="2" applyFont="1" applyFill="1" applyBorder="1" applyAlignment="1" applyProtection="1">
      <alignment horizontal="center" vertical="center"/>
      <protection locked="0"/>
    </xf>
    <xf numFmtId="0" fontId="45" fillId="4" borderId="25" xfId="2" applyFont="1" applyFill="1" applyBorder="1" applyAlignment="1" applyProtection="1">
      <alignment horizontal="center" vertical="center"/>
      <protection locked="0"/>
    </xf>
    <xf numFmtId="0" fontId="42" fillId="8" borderId="8" xfId="2" applyFont="1" applyFill="1" applyBorder="1" applyAlignment="1" applyProtection="1">
      <alignment horizontal="center" vertical="center"/>
      <protection locked="0"/>
    </xf>
    <xf numFmtId="0" fontId="115" fillId="4" borderId="46" xfId="2" applyFont="1" applyFill="1" applyBorder="1" applyAlignment="1">
      <alignment horizontal="center" vertical="center"/>
    </xf>
    <xf numFmtId="49" fontId="115" fillId="4" borderId="46" xfId="2" applyNumberFormat="1" applyFont="1" applyFill="1" applyBorder="1" applyAlignment="1">
      <alignment horizontal="center" vertical="center"/>
    </xf>
    <xf numFmtId="49" fontId="115" fillId="4" borderId="47" xfId="2" applyNumberFormat="1" applyFont="1" applyFill="1" applyBorder="1" applyAlignment="1" applyProtection="1">
      <alignment horizontal="center" vertical="center"/>
      <protection locked="0"/>
    </xf>
    <xf numFmtId="0" fontId="42" fillId="8" borderId="48" xfId="2" applyFont="1" applyFill="1" applyBorder="1" applyAlignment="1" applyProtection="1">
      <alignment horizontal="center" vertical="center"/>
      <protection locked="0"/>
    </xf>
    <xf numFmtId="167" fontId="115" fillId="4" borderId="24" xfId="2" applyNumberFormat="1" applyFont="1" applyFill="1" applyBorder="1" applyAlignment="1" applyProtection="1">
      <alignment horizontal="center" vertical="center"/>
      <protection locked="0"/>
    </xf>
    <xf numFmtId="0" fontId="115" fillId="4" borderId="64" xfId="2" applyFont="1" applyFill="1" applyBorder="1" applyAlignment="1">
      <alignment horizontal="center" vertical="center"/>
    </xf>
    <xf numFmtId="49" fontId="115" fillId="4" borderId="16" xfId="2" applyNumberFormat="1" applyFont="1" applyFill="1" applyBorder="1" applyAlignment="1">
      <alignment horizontal="center" vertical="center"/>
    </xf>
    <xf numFmtId="0" fontId="40" fillId="4" borderId="24" xfId="2" applyFont="1" applyFill="1" applyBorder="1" applyAlignment="1" applyProtection="1">
      <alignment horizontal="left" vertical="center"/>
      <protection locked="0"/>
    </xf>
    <xf numFmtId="3" fontId="45" fillId="4" borderId="63" xfId="2" applyNumberFormat="1" applyFont="1" applyFill="1" applyBorder="1" applyAlignment="1" applyProtection="1">
      <alignment horizontal="center" vertical="center" wrapText="1"/>
      <protection locked="0"/>
    </xf>
    <xf numFmtId="0" fontId="115" fillId="4" borderId="18" xfId="2" applyFont="1" applyFill="1" applyBorder="1" applyAlignment="1" applyProtection="1">
      <alignment horizontal="center" vertical="center"/>
      <protection locked="0"/>
    </xf>
    <xf numFmtId="0" fontId="115" fillId="4" borderId="15" xfId="2" applyFont="1" applyFill="1" applyBorder="1" applyAlignment="1" applyProtection="1">
      <alignment horizontal="center" vertical="center"/>
      <protection locked="0"/>
    </xf>
    <xf numFmtId="0" fontId="40" fillId="4" borderId="39" xfId="2" applyFont="1" applyFill="1" applyBorder="1" applyAlignment="1" applyProtection="1">
      <alignment horizontal="left" vertical="center" wrapText="1"/>
      <protection locked="0"/>
    </xf>
    <xf numFmtId="3" fontId="45" fillId="4" borderId="40" xfId="2" applyNumberFormat="1" applyFont="1" applyFill="1" applyBorder="1" applyAlignment="1" applyProtection="1">
      <alignment horizontal="center" vertical="center" wrapText="1"/>
      <protection locked="0"/>
    </xf>
    <xf numFmtId="3" fontId="45" fillId="4" borderId="76" xfId="2" applyNumberFormat="1" applyFont="1" applyFill="1" applyBorder="1" applyAlignment="1" applyProtection="1">
      <alignment horizontal="center" vertical="center" wrapText="1"/>
      <protection locked="0"/>
    </xf>
    <xf numFmtId="167" fontId="115" fillId="4" borderId="18" xfId="2" applyNumberFormat="1" applyFont="1" applyFill="1" applyBorder="1" applyAlignment="1" applyProtection="1">
      <alignment horizontal="center" vertical="center"/>
      <protection locked="0"/>
    </xf>
    <xf numFmtId="0" fontId="115" fillId="4" borderId="50" xfId="2" applyFont="1" applyFill="1" applyBorder="1" applyAlignment="1">
      <alignment horizontal="center" vertical="center"/>
    </xf>
    <xf numFmtId="2" fontId="115" fillId="4" borderId="37" xfId="2" applyNumberFormat="1" applyFont="1" applyFill="1" applyBorder="1" applyAlignment="1" applyProtection="1">
      <alignment horizontal="center" vertical="center"/>
      <protection locked="0"/>
    </xf>
    <xf numFmtId="49" fontId="115" fillId="4" borderId="17" xfId="2" applyNumberFormat="1" applyFont="1" applyFill="1" applyBorder="1" applyAlignment="1" applyProtection="1">
      <alignment horizontal="center" vertical="center"/>
      <protection locked="0"/>
    </xf>
    <xf numFmtId="0" fontId="115" fillId="4" borderId="41" xfId="2" applyFont="1" applyFill="1" applyBorder="1" applyAlignment="1" applyProtection="1">
      <alignment horizontal="center" vertical="center"/>
      <protection locked="0"/>
    </xf>
    <xf numFmtId="0" fontId="115" fillId="4" borderId="15" xfId="2" applyFont="1" applyFill="1" applyBorder="1" applyAlignment="1">
      <alignment horizontal="center" vertical="center"/>
    </xf>
    <xf numFmtId="49" fontId="115" fillId="4" borderId="27" xfId="2" applyNumberFormat="1" applyFont="1" applyFill="1" applyBorder="1" applyAlignment="1">
      <alignment horizontal="center" vertical="center"/>
    </xf>
    <xf numFmtId="0" fontId="115" fillId="4" borderId="17" xfId="2" applyFont="1" applyFill="1" applyBorder="1" applyAlignment="1" applyProtection="1">
      <alignment horizontal="center" vertical="center"/>
      <protection locked="0"/>
    </xf>
    <xf numFmtId="49" fontId="115" fillId="4" borderId="7" xfId="2" applyNumberFormat="1" applyFont="1" applyFill="1" applyBorder="1" applyAlignment="1" applyProtection="1">
      <alignment horizontal="center" vertical="center"/>
      <protection locked="0"/>
    </xf>
    <xf numFmtId="0" fontId="115" fillId="4" borderId="70" xfId="2" applyFont="1" applyFill="1" applyBorder="1" applyAlignment="1">
      <alignment horizontal="center" vertical="center"/>
    </xf>
    <xf numFmtId="49" fontId="115" fillId="4" borderId="62" xfId="2" applyNumberFormat="1" applyFont="1" applyFill="1" applyBorder="1" applyAlignment="1">
      <alignment horizontal="center" vertical="center"/>
    </xf>
    <xf numFmtId="49" fontId="115" fillId="4" borderId="37" xfId="2" applyNumberFormat="1" applyFont="1" applyFill="1" applyBorder="1" applyAlignment="1" applyProtection="1">
      <alignment horizontal="center" vertical="center"/>
      <protection locked="0"/>
    </xf>
    <xf numFmtId="0" fontId="46" fillId="6" borderId="34" xfId="2" applyFont="1" applyFill="1" applyBorder="1" applyAlignment="1" applyProtection="1">
      <alignment horizontal="left" vertical="center"/>
      <protection locked="0"/>
    </xf>
    <xf numFmtId="1" fontId="26" fillId="6" borderId="28" xfId="2" applyNumberFormat="1" applyFont="1" applyFill="1" applyBorder="1" applyAlignment="1" applyProtection="1">
      <alignment vertical="center"/>
      <protection locked="0"/>
    </xf>
    <xf numFmtId="1" fontId="26" fillId="6" borderId="25" xfId="2" applyNumberFormat="1" applyFont="1" applyFill="1" applyBorder="1" applyAlignment="1" applyProtection="1">
      <alignment horizontal="center" vertical="center"/>
      <protection locked="0"/>
    </xf>
    <xf numFmtId="1" fontId="45" fillId="6" borderId="25" xfId="2" applyNumberFormat="1" applyFont="1" applyFill="1" applyBorder="1" applyAlignment="1" applyProtection="1">
      <alignment horizontal="center" vertical="center"/>
      <protection locked="0"/>
    </xf>
    <xf numFmtId="1" fontId="45" fillId="6" borderId="25" xfId="2" applyNumberFormat="1" applyFont="1" applyFill="1" applyBorder="1" applyAlignment="1" applyProtection="1">
      <alignment vertical="center"/>
      <protection locked="0"/>
    </xf>
    <xf numFmtId="0" fontId="46" fillId="7" borderId="56" xfId="2" applyFont="1" applyFill="1" applyBorder="1" applyAlignment="1" applyProtection="1">
      <alignment horizontal="center" vertical="center" wrapText="1"/>
      <protection locked="0"/>
    </xf>
    <xf numFmtId="166" fontId="46" fillId="7" borderId="57" xfId="2" applyNumberFormat="1" applyFont="1" applyFill="1" applyBorder="1" applyAlignment="1" applyProtection="1">
      <alignment horizontal="center" vertical="center" wrapText="1"/>
      <protection locked="0"/>
    </xf>
    <xf numFmtId="0" fontId="129" fillId="6" borderId="39" xfId="2" applyFont="1" applyFill="1" applyBorder="1" applyAlignment="1">
      <alignment horizontal="left" vertical="center" wrapText="1"/>
    </xf>
    <xf numFmtId="0" fontId="45" fillId="8" borderId="18" xfId="2" applyFont="1" applyFill="1" applyBorder="1" applyAlignment="1" applyProtection="1">
      <alignment horizontal="center" vertical="center"/>
      <protection locked="0"/>
    </xf>
    <xf numFmtId="1" fontId="26" fillId="6" borderId="31" xfId="3" applyNumberFormat="1" applyFont="1" applyFill="1" applyBorder="1" applyAlignment="1" applyProtection="1">
      <alignment horizontal="center" vertical="center"/>
      <protection locked="0"/>
    </xf>
    <xf numFmtId="20" fontId="40" fillId="0" borderId="0" xfId="2" applyNumberFormat="1" applyFont="1" applyAlignment="1" applyProtection="1">
      <alignment horizontal="center" vertical="center" wrapText="1"/>
      <protection locked="0"/>
    </xf>
    <xf numFmtId="20" fontId="40" fillId="6" borderId="0" xfId="2" applyNumberFormat="1" applyFont="1" applyFill="1" applyAlignment="1" applyProtection="1">
      <alignment horizontal="center" vertical="center"/>
      <protection locked="0" hidden="1"/>
    </xf>
    <xf numFmtId="20" fontId="45" fillId="0" borderId="28" xfId="2" applyNumberFormat="1" applyFont="1" applyBorder="1" applyAlignment="1" applyProtection="1">
      <alignment horizontal="center" vertical="center" wrapText="1"/>
      <protection locked="0"/>
    </xf>
    <xf numFmtId="49" fontId="45" fillId="6" borderId="35" xfId="2" applyNumberFormat="1" applyFont="1" applyFill="1" applyBorder="1" applyAlignment="1" applyProtection="1">
      <alignment horizontal="center" vertical="center" wrapText="1"/>
      <protection locked="0"/>
    </xf>
    <xf numFmtId="1" fontId="45" fillId="6" borderId="28" xfId="2" applyNumberFormat="1" applyFont="1" applyFill="1" applyBorder="1" applyAlignment="1" applyProtection="1">
      <alignment horizontal="center" vertical="center"/>
      <protection locked="0"/>
    </xf>
    <xf numFmtId="0" fontId="46" fillId="0" borderId="39" xfId="2" applyFont="1" applyBorder="1" applyAlignment="1" applyProtection="1">
      <alignment horizontal="left" vertical="center"/>
      <protection locked="0"/>
    </xf>
    <xf numFmtId="1" fontId="45" fillId="6" borderId="40" xfId="2" applyNumberFormat="1" applyFont="1" applyFill="1" applyBorder="1" applyAlignment="1" applyProtection="1">
      <alignment horizontal="center" vertical="center"/>
      <protection locked="0"/>
    </xf>
    <xf numFmtId="1" fontId="45" fillId="8" borderId="41" xfId="2" applyNumberFormat="1" applyFont="1" applyFill="1" applyBorder="1" applyAlignment="1" applyProtection="1">
      <alignment horizontal="center" vertical="center"/>
      <protection locked="0"/>
    </xf>
    <xf numFmtId="1" fontId="45" fillId="8" borderId="25" xfId="2" applyNumberFormat="1" applyFont="1" applyFill="1" applyBorder="1" applyAlignment="1" applyProtection="1">
      <alignment horizontal="center" vertical="center"/>
      <protection locked="0"/>
    </xf>
    <xf numFmtId="1" fontId="45" fillId="8" borderId="18" xfId="2" applyNumberFormat="1" applyFont="1" applyFill="1" applyBorder="1" applyAlignment="1" applyProtection="1">
      <alignment horizontal="center" vertical="center"/>
      <protection locked="0"/>
    </xf>
    <xf numFmtId="0" fontId="108" fillId="6" borderId="39" xfId="2" applyFont="1" applyFill="1" applyBorder="1" applyAlignment="1">
      <alignment horizontal="left" vertical="center" wrapText="1"/>
    </xf>
    <xf numFmtId="0" fontId="45" fillId="0" borderId="39" xfId="2" applyFont="1" applyBorder="1" applyAlignment="1" applyProtection="1">
      <alignment horizontal="left" vertical="center"/>
      <protection locked="0"/>
    </xf>
    <xf numFmtId="0" fontId="106" fillId="6" borderId="34" xfId="2" applyFont="1" applyFill="1" applyBorder="1" applyAlignment="1">
      <alignment horizontal="center" vertical="center" wrapText="1"/>
    </xf>
    <xf numFmtId="1" fontId="45" fillId="6" borderId="18" xfId="2" applyNumberFormat="1" applyFont="1" applyFill="1" applyBorder="1" applyAlignment="1">
      <alignment horizontal="center" vertical="center"/>
    </xf>
    <xf numFmtId="2" fontId="26" fillId="6" borderId="31" xfId="3" applyNumberFormat="1" applyFont="1" applyFill="1" applyBorder="1" applyAlignment="1" applyProtection="1">
      <alignment horizontal="center" vertical="center"/>
      <protection locked="0"/>
    </xf>
    <xf numFmtId="20" fontId="45" fillId="0" borderId="25" xfId="2" applyNumberFormat="1" applyFont="1" applyBorder="1" applyAlignment="1" applyProtection="1">
      <alignment horizontal="center" vertical="center" wrapText="1"/>
      <protection locked="0"/>
    </xf>
    <xf numFmtId="49" fontId="45" fillId="6" borderId="35" xfId="2" applyNumberFormat="1" applyFont="1" applyFill="1" applyBorder="1" applyAlignment="1" applyProtection="1">
      <alignment horizontal="center" vertical="center"/>
      <protection locked="0" hidden="1"/>
    </xf>
    <xf numFmtId="1" fontId="45" fillId="6" borderId="14" xfId="2" applyNumberFormat="1" applyFont="1" applyFill="1" applyBorder="1" applyAlignment="1" applyProtection="1">
      <alignment horizontal="center" vertical="center"/>
      <protection locked="0"/>
    </xf>
    <xf numFmtId="1" fontId="45" fillId="6" borderId="18" xfId="2" applyNumberFormat="1" applyFont="1" applyFill="1" applyBorder="1" applyAlignment="1" applyProtection="1">
      <alignment horizontal="center" vertical="center"/>
      <protection locked="0"/>
    </xf>
    <xf numFmtId="0" fontId="128" fillId="6" borderId="24" xfId="2" applyFont="1" applyFill="1" applyBorder="1" applyAlignment="1">
      <alignment wrapText="1"/>
    </xf>
    <xf numFmtId="0" fontId="131" fillId="6" borderId="39" xfId="2" applyFont="1" applyFill="1" applyBorder="1" applyAlignment="1">
      <alignment horizontal="center" vertical="center" wrapText="1"/>
    </xf>
    <xf numFmtId="20" fontId="45" fillId="6" borderId="28" xfId="2" applyNumberFormat="1" applyFont="1" applyFill="1" applyBorder="1" applyAlignment="1" applyProtection="1">
      <alignment horizontal="center" vertical="center" wrapText="1"/>
      <protection locked="0"/>
    </xf>
    <xf numFmtId="0" fontId="131" fillId="6" borderId="24" xfId="2" applyFont="1" applyFill="1" applyBorder="1" applyAlignment="1">
      <alignment horizontal="center" vertical="center" wrapText="1"/>
    </xf>
    <xf numFmtId="2" fontId="26" fillId="6" borderId="26" xfId="3" applyNumberFormat="1" applyFont="1" applyFill="1" applyBorder="1" applyAlignment="1" applyProtection="1">
      <alignment horizontal="center" vertical="center"/>
      <protection locked="0"/>
    </xf>
    <xf numFmtId="173" fontId="132" fillId="13" borderId="0" xfId="3" applyNumberFormat="1" applyFont="1" applyFill="1" applyBorder="1" applyAlignment="1" applyProtection="1">
      <alignment horizontal="center" vertical="center"/>
    </xf>
    <xf numFmtId="49" fontId="40" fillId="0" borderId="51" xfId="2" applyNumberFormat="1" applyFont="1" applyBorder="1" applyAlignment="1" applyProtection="1">
      <alignment horizontal="center" vertical="center"/>
      <protection locked="0"/>
    </xf>
    <xf numFmtId="49" fontId="45" fillId="0" borderId="52" xfId="2" applyNumberFormat="1" applyFont="1" applyBorder="1" applyAlignment="1" applyProtection="1">
      <alignment horizontal="center" vertical="center"/>
      <protection locked="0"/>
    </xf>
    <xf numFmtId="49" fontId="45" fillId="0" borderId="52" xfId="2" applyNumberFormat="1" applyFont="1" applyBorder="1" applyAlignment="1" applyProtection="1">
      <alignment vertical="center"/>
      <protection locked="0"/>
    </xf>
    <xf numFmtId="49" fontId="45" fillId="0" borderId="48" xfId="2" applyNumberFormat="1" applyFont="1" applyBorder="1" applyAlignment="1" applyProtection="1">
      <alignment vertical="center"/>
      <protection locked="0"/>
    </xf>
    <xf numFmtId="0" fontId="116" fillId="6" borderId="34" xfId="2" applyFont="1" applyFill="1" applyBorder="1" applyAlignment="1" applyProtection="1">
      <alignment horizontal="left" vertical="center"/>
      <protection locked="0"/>
    </xf>
    <xf numFmtId="0" fontId="116" fillId="6" borderId="28" xfId="2" applyFont="1" applyFill="1" applyBorder="1" applyAlignment="1" applyProtection="1">
      <alignment horizontal="left" vertical="center"/>
      <protection locked="0"/>
    </xf>
    <xf numFmtId="0" fontId="116" fillId="6" borderId="31" xfId="2" applyFont="1" applyFill="1" applyBorder="1" applyAlignment="1" applyProtection="1">
      <alignment horizontal="left" vertical="center"/>
      <protection locked="0"/>
    </xf>
    <xf numFmtId="0" fontId="117" fillId="3" borderId="34" xfId="2" applyFont="1" applyFill="1" applyBorder="1" applyAlignment="1" applyProtection="1">
      <alignment horizontal="center" vertical="center" wrapText="1"/>
      <protection locked="0"/>
    </xf>
    <xf numFmtId="0" fontId="117" fillId="3" borderId="32" xfId="2" applyFont="1" applyFill="1" applyBorder="1" applyAlignment="1" applyProtection="1">
      <alignment horizontal="center" vertical="center" wrapText="1"/>
      <protection locked="0"/>
    </xf>
    <xf numFmtId="0" fontId="117" fillId="3" borderId="28" xfId="2" applyFont="1" applyFill="1" applyBorder="1" applyAlignment="1" applyProtection="1">
      <alignment horizontal="center" vertical="center" wrapText="1"/>
      <protection locked="0"/>
    </xf>
    <xf numFmtId="0" fontId="117" fillId="3" borderId="31" xfId="2" applyFont="1" applyFill="1" applyBorder="1" applyAlignment="1" applyProtection="1">
      <alignment horizontal="center" vertical="center" wrapText="1"/>
      <protection locked="0"/>
    </xf>
    <xf numFmtId="49" fontId="117" fillId="3" borderId="24" xfId="2" applyNumberFormat="1" applyFont="1" applyFill="1" applyBorder="1" applyAlignment="1" applyProtection="1">
      <alignment horizontal="center" vertical="center" wrapText="1"/>
      <protection locked="0"/>
    </xf>
    <xf numFmtId="49" fontId="117" fillId="3" borderId="18" xfId="2" applyNumberFormat="1" applyFont="1" applyFill="1" applyBorder="1" applyAlignment="1" applyProtection="1">
      <alignment horizontal="center" vertical="center" wrapText="1"/>
      <protection locked="0"/>
    </xf>
    <xf numFmtId="0" fontId="117" fillId="3" borderId="25" xfId="2" applyFont="1" applyFill="1" applyBorder="1" applyAlignment="1" applyProtection="1">
      <alignment horizontal="center" vertical="center" wrapText="1"/>
      <protection locked="0"/>
    </xf>
    <xf numFmtId="1" fontId="117" fillId="3" borderId="26" xfId="2" applyNumberFormat="1" applyFont="1" applyFill="1" applyBorder="1" applyAlignment="1" applyProtection="1">
      <alignment horizontal="center" vertical="center" wrapText="1"/>
      <protection locked="0"/>
    </xf>
    <xf numFmtId="20" fontId="117" fillId="3" borderId="41" xfId="2" applyNumberFormat="1" applyFont="1" applyFill="1" applyBorder="1" applyAlignment="1" applyProtection="1">
      <alignment horizontal="center" vertical="center" wrapText="1"/>
      <protection locked="0"/>
    </xf>
    <xf numFmtId="0" fontId="112" fillId="0" borderId="8" xfId="2" applyFont="1" applyBorder="1"/>
    <xf numFmtId="0" fontId="112" fillId="0" borderId="7" xfId="2" applyFont="1" applyBorder="1"/>
    <xf numFmtId="20" fontId="117" fillId="3" borderId="24" xfId="2" applyNumberFormat="1" applyFont="1" applyFill="1" applyBorder="1" applyAlignment="1" applyProtection="1">
      <alignment horizontal="center" vertical="center" wrapText="1"/>
      <protection locked="0"/>
    </xf>
    <xf numFmtId="0" fontId="36" fillId="0" borderId="7" xfId="2" applyFont="1" applyBorder="1" applyAlignment="1" applyProtection="1">
      <alignment horizontal="center" vertical="center" wrapText="1"/>
      <protection locked="0"/>
    </xf>
    <xf numFmtId="0" fontId="113" fillId="0" borderId="0" xfId="2" applyFont="1" applyAlignment="1" applyProtection="1">
      <alignment horizontal="center" vertical="center"/>
      <protection locked="0"/>
    </xf>
    <xf numFmtId="0" fontId="113" fillId="0" borderId="8" xfId="2" applyFont="1" applyBorder="1" applyAlignment="1" applyProtection="1">
      <alignment horizontal="center" vertical="center"/>
      <protection locked="0"/>
    </xf>
    <xf numFmtId="20" fontId="117" fillId="3" borderId="79" xfId="2" applyNumberFormat="1" applyFont="1" applyFill="1" applyBorder="1" applyAlignment="1" applyProtection="1">
      <alignment horizontal="center" vertical="center" wrapText="1"/>
      <protection locked="0"/>
    </xf>
    <xf numFmtId="20" fontId="114" fillId="3" borderId="41" xfId="2" applyNumberFormat="1" applyFont="1" applyFill="1" applyBorder="1" applyAlignment="1" applyProtection="1">
      <alignment horizontal="center" vertical="center" wrapText="1"/>
      <protection locked="0"/>
    </xf>
    <xf numFmtId="167" fontId="124" fillId="3" borderId="25" xfId="2" applyNumberFormat="1" applyFont="1" applyFill="1" applyBorder="1" applyAlignment="1">
      <alignment horizontal="center" vertical="center"/>
    </xf>
    <xf numFmtId="1" fontId="114" fillId="3" borderId="26" xfId="2" applyNumberFormat="1" applyFont="1" applyFill="1" applyBorder="1" applyAlignment="1" applyProtection="1">
      <alignment horizontal="center" vertical="center" wrapText="1"/>
      <protection locked="0"/>
    </xf>
    <xf numFmtId="20" fontId="114" fillId="3" borderId="18" xfId="2" applyNumberFormat="1" applyFont="1" applyFill="1" applyBorder="1" applyAlignment="1" applyProtection="1">
      <alignment horizontal="center" vertical="center" wrapText="1"/>
      <protection locked="0"/>
    </xf>
    <xf numFmtId="20" fontId="114" fillId="3" borderId="58" xfId="2" applyNumberFormat="1" applyFont="1" applyFill="1" applyBorder="1" applyAlignment="1" applyProtection="1">
      <alignment horizontal="center" vertical="center" wrapText="1"/>
      <protection locked="0"/>
    </xf>
    <xf numFmtId="167" fontId="112" fillId="3" borderId="52" xfId="2" applyNumberFormat="1" applyFont="1" applyFill="1" applyBorder="1" applyAlignment="1">
      <alignment horizontal="left"/>
    </xf>
    <xf numFmtId="1" fontId="114" fillId="3" borderId="48" xfId="2" applyNumberFormat="1" applyFont="1" applyFill="1" applyBorder="1" applyAlignment="1" applyProtection="1">
      <alignment horizontal="center" vertical="center" wrapText="1"/>
      <protection locked="0"/>
    </xf>
    <xf numFmtId="49" fontId="75" fillId="6" borderId="18" xfId="2" applyNumberFormat="1" applyFont="1" applyFill="1" applyBorder="1" applyAlignment="1">
      <alignment horizontal="center" vertical="center"/>
    </xf>
    <xf numFmtId="2" fontId="75" fillId="0" borderId="25" xfId="2" applyNumberFormat="1" applyFont="1" applyBorder="1" applyAlignment="1">
      <alignment horizontal="center" vertical="center"/>
    </xf>
    <xf numFmtId="49" fontId="55" fillId="0" borderId="25" xfId="2" applyNumberFormat="1" applyFont="1" applyBorder="1" applyAlignment="1">
      <alignment horizontal="center" vertical="center"/>
    </xf>
    <xf numFmtId="0" fontId="12" fillId="0" borderId="25" xfId="2" applyFont="1" applyBorder="1" applyAlignment="1">
      <alignment horizontal="center" vertical="center"/>
    </xf>
    <xf numFmtId="0" fontId="66" fillId="4" borderId="67" xfId="2" applyFont="1" applyFill="1" applyBorder="1" applyAlignment="1" applyProtection="1">
      <alignment horizontal="center" vertical="center"/>
      <protection locked="0"/>
    </xf>
    <xf numFmtId="49" fontId="66" fillId="4" borderId="19" xfId="2" applyNumberFormat="1" applyFont="1" applyFill="1" applyBorder="1" applyAlignment="1" applyProtection="1">
      <alignment horizontal="center" vertical="center" wrapText="1"/>
      <protection locked="0"/>
    </xf>
    <xf numFmtId="49" fontId="66" fillId="4" borderId="57" xfId="2" applyNumberFormat="1" applyFont="1" applyFill="1" applyBorder="1" applyAlignment="1" applyProtection="1">
      <alignment horizontal="center" vertical="center"/>
      <protection locked="0"/>
    </xf>
    <xf numFmtId="0" fontId="66" fillId="4" borderId="58" xfId="2" applyFont="1" applyFill="1" applyBorder="1" applyAlignment="1" applyProtection="1">
      <alignment horizontal="center" vertical="center"/>
      <protection locked="0"/>
    </xf>
    <xf numFmtId="49" fontId="75" fillId="0" borderId="35" xfId="2" applyNumberFormat="1" applyFont="1" applyBorder="1" applyAlignment="1" applyProtection="1">
      <alignment horizontal="center" vertical="center" wrapText="1"/>
      <protection locked="0"/>
    </xf>
    <xf numFmtId="0" fontId="55" fillId="6" borderId="30" xfId="2" applyFont="1" applyFill="1" applyBorder="1" applyAlignment="1" applyProtection="1">
      <alignment horizontal="center" vertical="center" wrapText="1"/>
      <protection locked="0"/>
    </xf>
    <xf numFmtId="0" fontId="55" fillId="6" borderId="12" xfId="2" applyFont="1" applyFill="1" applyBorder="1" applyAlignment="1" applyProtection="1">
      <alignment horizontal="center" vertical="center" wrapText="1"/>
      <protection locked="0"/>
    </xf>
    <xf numFmtId="0" fontId="66" fillId="6" borderId="69" xfId="2" applyFont="1" applyFill="1" applyBorder="1" applyAlignment="1" applyProtection="1">
      <alignment horizontal="center" vertical="center" wrapText="1"/>
      <protection locked="0"/>
    </xf>
    <xf numFmtId="49" fontId="57" fillId="6" borderId="46" xfId="2" applyNumberFormat="1" applyFont="1" applyFill="1" applyBorder="1" applyAlignment="1" applyProtection="1">
      <alignment horizontal="center" wrapText="1"/>
      <protection locked="0"/>
    </xf>
    <xf numFmtId="0" fontId="57" fillId="6" borderId="46" xfId="2" applyFont="1" applyFill="1" applyBorder="1" applyAlignment="1" applyProtection="1">
      <alignment horizontal="center" wrapText="1"/>
      <protection locked="0"/>
    </xf>
    <xf numFmtId="49" fontId="19" fillId="6" borderId="15" xfId="2" applyNumberFormat="1" applyFont="1" applyFill="1" applyBorder="1" applyAlignment="1" applyProtection="1">
      <alignment horizontal="center" vertical="center" wrapText="1"/>
      <protection locked="0"/>
    </xf>
    <xf numFmtId="0" fontId="136" fillId="6" borderId="16" xfId="2" applyFont="1" applyFill="1" applyBorder="1" applyAlignment="1" applyProtection="1">
      <alignment horizontal="center" vertical="center" wrapText="1"/>
      <protection locked="0"/>
    </xf>
    <xf numFmtId="0" fontId="19" fillId="12" borderId="1" xfId="2" applyFont="1" applyFill="1" applyBorder="1" applyAlignment="1" applyProtection="1">
      <alignment horizontal="center" vertical="center" wrapText="1"/>
      <protection locked="0"/>
    </xf>
    <xf numFmtId="0" fontId="19" fillId="12" borderId="2" xfId="2" applyFont="1" applyFill="1" applyBorder="1" applyAlignment="1" applyProtection="1">
      <alignment horizontal="center" vertical="center" wrapText="1"/>
      <protection locked="0"/>
    </xf>
    <xf numFmtId="20" fontId="57" fillId="6" borderId="46" xfId="2" applyNumberFormat="1" applyFont="1" applyFill="1" applyBorder="1" applyAlignment="1" applyProtection="1">
      <alignment horizontal="center" wrapText="1"/>
      <protection locked="0"/>
    </xf>
    <xf numFmtId="20" fontId="19" fillId="6" borderId="15" xfId="2" applyNumberFormat="1" applyFont="1" applyFill="1" applyBorder="1" applyAlignment="1" applyProtection="1">
      <alignment horizontal="center" vertical="center" wrapText="1"/>
      <protection locked="0"/>
    </xf>
    <xf numFmtId="20" fontId="19" fillId="13" borderId="25" xfId="2" applyNumberFormat="1" applyFont="1" applyFill="1" applyBorder="1" applyAlignment="1" applyProtection="1">
      <alignment vertical="center" wrapText="1"/>
      <protection locked="0"/>
    </xf>
    <xf numFmtId="49" fontId="13" fillId="13" borderId="19" xfId="2" applyNumberFormat="1" applyFont="1" applyFill="1" applyBorder="1" applyAlignment="1" applyProtection="1">
      <alignment horizontal="center" vertical="center"/>
      <protection locked="0"/>
    </xf>
    <xf numFmtId="49" fontId="13" fillId="13" borderId="6" xfId="2" applyNumberFormat="1" applyFont="1" applyFill="1" applyBorder="1" applyAlignment="1" applyProtection="1">
      <alignment vertical="center" wrapText="1"/>
      <protection locked="0"/>
    </xf>
    <xf numFmtId="20" fontId="19" fillId="6" borderId="25" xfId="2" applyNumberFormat="1" applyFont="1" applyFill="1" applyBorder="1" applyAlignment="1" applyProtection="1">
      <alignment vertical="center" wrapText="1"/>
      <protection locked="0"/>
    </xf>
    <xf numFmtId="20" fontId="19" fillId="6" borderId="50" xfId="2" applyNumberFormat="1" applyFont="1" applyFill="1" applyBorder="1" applyAlignment="1" applyProtection="1">
      <alignment vertical="center" wrapText="1"/>
      <protection locked="0"/>
    </xf>
    <xf numFmtId="20" fontId="19" fillId="6" borderId="45" xfId="2" applyNumberFormat="1" applyFont="1" applyFill="1" applyBorder="1" applyAlignment="1" applyProtection="1">
      <alignment vertical="center" wrapText="1"/>
      <protection locked="0"/>
    </xf>
    <xf numFmtId="1" fontId="13" fillId="6" borderId="46" xfId="2" applyNumberFormat="1" applyFont="1" applyFill="1" applyBorder="1" applyAlignment="1">
      <alignment horizontal="center" vertical="center"/>
    </xf>
    <xf numFmtId="14" fontId="19" fillId="6" borderId="32" xfId="2" applyNumberFormat="1" applyFont="1" applyFill="1" applyBorder="1" applyAlignment="1" applyProtection="1">
      <alignment horizontal="center" vertical="center" wrapText="1"/>
      <protection locked="0"/>
    </xf>
    <xf numFmtId="0" fontId="97" fillId="6" borderId="46" xfId="2" applyFont="1" applyFill="1" applyBorder="1" applyAlignment="1" applyProtection="1">
      <alignment horizontal="center" wrapText="1"/>
      <protection locked="0"/>
    </xf>
    <xf numFmtId="49" fontId="19" fillId="6" borderId="25" xfId="2" applyNumberFormat="1" applyFont="1" applyFill="1" applyBorder="1" applyAlignment="1" applyProtection="1">
      <alignment vertical="center" wrapText="1"/>
      <protection locked="0"/>
    </xf>
    <xf numFmtId="49" fontId="19" fillId="6" borderId="50" xfId="2" applyNumberFormat="1" applyFont="1" applyFill="1" applyBorder="1" applyAlignment="1" applyProtection="1">
      <alignment vertical="center" wrapText="1"/>
      <protection locked="0"/>
    </xf>
    <xf numFmtId="49" fontId="19" fillId="6" borderId="45" xfId="2" applyNumberFormat="1" applyFont="1" applyFill="1" applyBorder="1" applyAlignment="1" applyProtection="1">
      <alignment vertical="center" wrapText="1"/>
      <protection locked="0"/>
    </xf>
    <xf numFmtId="49" fontId="19" fillId="6" borderId="45" xfId="2" applyNumberFormat="1" applyFont="1" applyFill="1" applyBorder="1" applyAlignment="1" applyProtection="1">
      <alignment horizontal="center" vertical="center" wrapText="1"/>
      <protection locked="0"/>
    </xf>
    <xf numFmtId="49" fontId="11" fillId="6" borderId="15" xfId="2" applyNumberFormat="1" applyFont="1" applyFill="1" applyBorder="1" applyAlignment="1" applyProtection="1">
      <alignment horizontal="center" vertical="center" wrapText="1"/>
      <protection locked="0"/>
    </xf>
    <xf numFmtId="1" fontId="13" fillId="6" borderId="64" xfId="2" applyNumberFormat="1" applyFont="1" applyFill="1" applyBorder="1" applyAlignment="1">
      <alignment horizontal="center" vertical="center"/>
    </xf>
    <xf numFmtId="49" fontId="41" fillId="6" borderId="45" xfId="2" applyNumberFormat="1" applyFont="1" applyFill="1" applyBorder="1" applyAlignment="1" applyProtection="1">
      <alignment vertical="center" wrapText="1"/>
      <protection locked="0"/>
    </xf>
    <xf numFmtId="49" fontId="97" fillId="6" borderId="36" xfId="2" applyNumberFormat="1" applyFont="1" applyFill="1" applyBorder="1" applyAlignment="1" applyProtection="1">
      <alignment horizontal="center" wrapText="1"/>
      <protection locked="0"/>
    </xf>
    <xf numFmtId="0" fontId="97" fillId="6" borderId="29" xfId="2" applyFont="1" applyFill="1" applyBorder="1" applyAlignment="1" applyProtection="1">
      <alignment horizontal="center" wrapText="1"/>
      <protection locked="0"/>
    </xf>
    <xf numFmtId="0" fontId="97" fillId="6" borderId="36" xfId="2" applyFont="1" applyFill="1" applyBorder="1" applyAlignment="1" applyProtection="1">
      <alignment horizontal="center" wrapText="1"/>
      <protection locked="0"/>
    </xf>
    <xf numFmtId="20" fontId="11" fillId="6" borderId="65" xfId="2" applyNumberFormat="1" applyFont="1" applyFill="1" applyBorder="1" applyAlignment="1" applyProtection="1">
      <alignment horizontal="center" vertical="center" wrapText="1"/>
      <protection locked="0"/>
    </xf>
    <xf numFmtId="0" fontId="136" fillId="6" borderId="73" xfId="2" applyFont="1" applyFill="1" applyBorder="1" applyAlignment="1" applyProtection="1">
      <alignment horizontal="center" vertical="center" wrapText="1"/>
      <protection locked="0"/>
    </xf>
    <xf numFmtId="49" fontId="19" fillId="6" borderId="16" xfId="2" applyNumberFormat="1" applyFont="1" applyFill="1" applyBorder="1" applyAlignment="1" applyProtection="1">
      <alignment horizontal="center" vertical="center" wrapText="1"/>
      <protection locked="0"/>
    </xf>
    <xf numFmtId="1" fontId="41" fillId="6" borderId="16" xfId="2" applyNumberFormat="1" applyFont="1" applyFill="1" applyBorder="1" applyAlignment="1" applyProtection="1">
      <alignment horizontal="center" vertical="center" wrapText="1"/>
      <protection locked="0"/>
    </xf>
    <xf numFmtId="49" fontId="41" fillId="6" borderId="15" xfId="2" applyNumberFormat="1" applyFont="1" applyFill="1" applyBorder="1" applyAlignment="1" applyProtection="1">
      <alignment vertical="center" wrapText="1"/>
      <protection locked="0"/>
    </xf>
    <xf numFmtId="49" fontId="41" fillId="6" borderId="16" xfId="2" applyNumberFormat="1" applyFont="1" applyFill="1" applyBorder="1" applyAlignment="1" applyProtection="1">
      <alignment vertical="center" wrapText="1"/>
      <protection locked="0"/>
    </xf>
    <xf numFmtId="49" fontId="41" fillId="6" borderId="65" xfId="2" applyNumberFormat="1" applyFont="1" applyFill="1" applyBorder="1" applyAlignment="1" applyProtection="1">
      <alignment vertical="center" wrapText="1"/>
      <protection locked="0"/>
    </xf>
    <xf numFmtId="49" fontId="41" fillId="6" borderId="73" xfId="2" applyNumberFormat="1" applyFont="1" applyFill="1" applyBorder="1" applyAlignment="1" applyProtection="1">
      <alignment vertical="center" wrapText="1"/>
      <protection locked="0"/>
    </xf>
    <xf numFmtId="1" fontId="13" fillId="6" borderId="29" xfId="2" applyNumberFormat="1" applyFont="1" applyFill="1" applyBorder="1" applyAlignment="1">
      <alignment horizontal="center" vertical="center"/>
    </xf>
    <xf numFmtId="0" fontId="45" fillId="6" borderId="25" xfId="2" applyFont="1" applyFill="1" applyBorder="1" applyAlignment="1">
      <alignment horizontal="center" vertical="center" wrapText="1"/>
    </xf>
    <xf numFmtId="0" fontId="13" fillId="6" borderId="24" xfId="2" applyFont="1" applyFill="1" applyBorder="1" applyAlignment="1">
      <alignment horizontal="center" vertical="center"/>
    </xf>
    <xf numFmtId="49" fontId="24" fillId="6" borderId="15" xfId="2" applyNumberFormat="1" applyFont="1" applyFill="1" applyBorder="1" applyAlignment="1" applyProtection="1">
      <alignment horizontal="center" vertical="center" wrapText="1"/>
      <protection locked="0"/>
    </xf>
    <xf numFmtId="167" fontId="21" fillId="6" borderId="26" xfId="3" applyNumberFormat="1" applyFont="1" applyFill="1" applyBorder="1" applyAlignment="1" applyProtection="1">
      <alignment horizontal="center" vertical="center"/>
      <protection locked="0"/>
    </xf>
    <xf numFmtId="49" fontId="34" fillId="4" borderId="25" xfId="2" applyNumberFormat="1" applyFont="1" applyFill="1" applyBorder="1" applyAlignment="1" applyProtection="1">
      <alignment horizontal="center" vertical="center"/>
      <protection locked="0"/>
    </xf>
    <xf numFmtId="167" fontId="46" fillId="4" borderId="34" xfId="2" applyNumberFormat="1" applyFont="1" applyFill="1" applyBorder="1" applyAlignment="1" applyProtection="1">
      <alignment horizontal="center" vertical="center"/>
      <protection locked="0"/>
    </xf>
    <xf numFmtId="0" fontId="36" fillId="0" borderId="7" xfId="2" applyFont="1" applyBorder="1" applyAlignment="1" applyProtection="1">
      <alignment horizontal="center" vertical="center" wrapText="1"/>
      <protection locked="0"/>
    </xf>
    <xf numFmtId="0" fontId="36" fillId="0" borderId="0" xfId="2" applyFont="1" applyAlignment="1" applyProtection="1">
      <alignment horizontal="center" vertical="center" wrapText="1"/>
      <protection locked="0"/>
    </xf>
    <xf numFmtId="0" fontId="36" fillId="0" borderId="8" xfId="2" applyFont="1" applyBorder="1" applyAlignment="1" applyProtection="1">
      <alignment horizontal="center" vertical="center" wrapText="1"/>
      <protection locked="0"/>
    </xf>
    <xf numFmtId="0" fontId="135" fillId="0" borderId="4" xfId="2" applyFont="1" applyBorder="1" applyAlignment="1" applyProtection="1">
      <alignment vertical="center" wrapText="1"/>
      <protection locked="0"/>
    </xf>
    <xf numFmtId="0" fontId="135" fillId="0" borderId="5" xfId="2" applyFont="1" applyBorder="1" applyAlignment="1" applyProtection="1">
      <alignment vertical="center" wrapText="1"/>
      <protection locked="0"/>
    </xf>
    <xf numFmtId="0" fontId="135" fillId="0" borderId="6" xfId="2" applyFont="1" applyBorder="1" applyAlignment="1" applyProtection="1">
      <alignment vertical="center" wrapText="1"/>
      <protection locked="0"/>
    </xf>
    <xf numFmtId="0" fontId="36" fillId="0" borderId="4" xfId="2" applyFont="1" applyBorder="1" applyAlignment="1" applyProtection="1">
      <alignment horizontal="center" vertical="center" wrapText="1"/>
      <protection locked="0"/>
    </xf>
    <xf numFmtId="0" fontId="36" fillId="0" borderId="5" xfId="2" applyFont="1" applyBorder="1" applyAlignment="1" applyProtection="1">
      <alignment horizontal="center" vertical="center" wrapText="1"/>
      <protection locked="0"/>
    </xf>
    <xf numFmtId="0" fontId="36" fillId="0" borderId="6" xfId="2" applyFont="1" applyBorder="1" applyAlignment="1" applyProtection="1">
      <alignment horizontal="center" vertical="center" wrapText="1"/>
      <protection locked="0"/>
    </xf>
    <xf numFmtId="0" fontId="135" fillId="0" borderId="4" xfId="2" applyFont="1" applyBorder="1" applyAlignment="1" applyProtection="1">
      <alignment horizontal="left" vertical="center" wrapText="1"/>
      <protection locked="0"/>
    </xf>
    <xf numFmtId="0" fontId="135" fillId="0" borderId="5" xfId="2" applyFont="1" applyBorder="1" applyAlignment="1" applyProtection="1">
      <alignment horizontal="left" vertical="center" wrapText="1"/>
      <protection locked="0"/>
    </xf>
    <xf numFmtId="0" fontId="135" fillId="0" borderId="6" xfId="2" applyFont="1" applyBorder="1" applyAlignment="1" applyProtection="1">
      <alignment horizontal="left" vertical="center" wrapText="1"/>
      <protection locked="0"/>
    </xf>
    <xf numFmtId="0" fontId="36" fillId="0" borderId="9" xfId="2" applyFont="1" applyBorder="1" applyAlignment="1" applyProtection="1">
      <alignment horizontal="center" vertical="center" wrapText="1"/>
      <protection locked="0"/>
    </xf>
    <xf numFmtId="0" fontId="36" fillId="0" borderId="10" xfId="2" applyFont="1" applyBorder="1" applyAlignment="1" applyProtection="1">
      <alignment horizontal="center" vertical="center" wrapText="1"/>
      <protection locked="0"/>
    </xf>
    <xf numFmtId="0" fontId="36" fillId="0" borderId="11" xfId="2" applyFont="1" applyBorder="1" applyAlignment="1" applyProtection="1">
      <alignment horizontal="center" vertical="center" wrapText="1"/>
      <protection locked="0"/>
    </xf>
    <xf numFmtId="0" fontId="125" fillId="6" borderId="50" xfId="2" applyFont="1" applyFill="1" applyBorder="1" applyAlignment="1" applyProtection="1">
      <alignment horizontal="center" vertical="center" wrapText="1"/>
      <protection locked="0"/>
    </xf>
    <xf numFmtId="0" fontId="125" fillId="6" borderId="45" xfId="2" applyFont="1" applyFill="1" applyBorder="1" applyAlignment="1" applyProtection="1">
      <alignment horizontal="center" vertical="center" wrapText="1"/>
      <protection locked="0"/>
    </xf>
    <xf numFmtId="0" fontId="125" fillId="6" borderId="24" xfId="2" applyFont="1" applyFill="1" applyBorder="1" applyAlignment="1" applyProtection="1">
      <alignment horizontal="left" vertical="center"/>
      <protection locked="0"/>
    </xf>
    <xf numFmtId="0" fontId="125" fillId="6" borderId="25" xfId="2" applyFont="1" applyFill="1" applyBorder="1" applyAlignment="1" applyProtection="1">
      <alignment horizontal="left" vertical="center"/>
      <protection locked="0"/>
    </xf>
    <xf numFmtId="0" fontId="125" fillId="6" borderId="26" xfId="2" applyFont="1" applyFill="1" applyBorder="1" applyAlignment="1" applyProtection="1">
      <alignment horizontal="left" vertical="center"/>
      <protection locked="0"/>
    </xf>
    <xf numFmtId="0" fontId="125" fillId="6" borderId="65" xfId="2" applyFont="1" applyFill="1" applyBorder="1" applyAlignment="1" applyProtection="1">
      <alignment horizontal="center" vertical="center" wrapText="1"/>
      <protection locked="0"/>
    </xf>
    <xf numFmtId="0" fontId="125" fillId="6" borderId="73" xfId="2" applyFont="1" applyFill="1" applyBorder="1" applyAlignment="1" applyProtection="1">
      <alignment horizontal="center" vertical="center" wrapText="1"/>
      <protection locked="0"/>
    </xf>
    <xf numFmtId="0" fontId="134" fillId="0" borderId="33" xfId="2" applyFont="1" applyBorder="1" applyAlignment="1" applyProtection="1">
      <alignment horizontal="center" vertical="center" wrapText="1"/>
      <protection locked="0"/>
    </xf>
    <xf numFmtId="0" fontId="134" fillId="0" borderId="65" xfId="2" applyFont="1" applyBorder="1" applyAlignment="1" applyProtection="1">
      <alignment horizontal="center" vertical="center" wrapText="1"/>
      <protection locked="0"/>
    </xf>
    <xf numFmtId="0" fontId="134" fillId="0" borderId="73" xfId="2" applyFont="1" applyBorder="1" applyAlignment="1" applyProtection="1">
      <alignment horizontal="center" vertical="center" wrapText="1"/>
      <protection locked="0"/>
    </xf>
    <xf numFmtId="0" fontId="134" fillId="7" borderId="4" xfId="2" applyFont="1" applyFill="1" applyBorder="1" applyAlignment="1" applyProtection="1">
      <alignment horizontal="center" vertical="center" wrapText="1"/>
      <protection locked="0"/>
    </xf>
    <xf numFmtId="0" fontId="134" fillId="7" borderId="5" xfId="2" applyFont="1" applyFill="1" applyBorder="1" applyAlignment="1" applyProtection="1">
      <alignment horizontal="center" vertical="center" wrapText="1"/>
      <protection locked="0"/>
    </xf>
    <xf numFmtId="0" fontId="134" fillId="7" borderId="6" xfId="2" applyFont="1" applyFill="1" applyBorder="1" applyAlignment="1" applyProtection="1">
      <alignment horizontal="center" vertical="center" wrapText="1"/>
      <protection locked="0"/>
    </xf>
    <xf numFmtId="0" fontId="134" fillId="0" borderId="7" xfId="2" applyFont="1" applyBorder="1" applyAlignment="1" applyProtection="1">
      <alignment horizontal="center" vertical="center" wrapText="1"/>
      <protection locked="0"/>
    </xf>
    <xf numFmtId="0" fontId="134" fillId="0" borderId="0" xfId="2" applyFont="1" applyAlignment="1" applyProtection="1">
      <alignment horizontal="center" vertical="center" wrapText="1"/>
      <protection locked="0"/>
    </xf>
    <xf numFmtId="0" fontId="134" fillId="0" borderId="8" xfId="2" applyFont="1" applyBorder="1" applyAlignment="1" applyProtection="1">
      <alignment horizontal="center" vertical="center" wrapText="1"/>
      <protection locked="0"/>
    </xf>
    <xf numFmtId="0" fontId="40" fillId="6" borderId="50" xfId="2" applyFont="1" applyFill="1" applyBorder="1" applyAlignment="1" applyProtection="1">
      <alignment horizontal="center" vertical="center" wrapText="1"/>
      <protection locked="0"/>
    </xf>
    <xf numFmtId="0" fontId="40" fillId="6" borderId="45" xfId="2" applyFont="1" applyFill="1" applyBorder="1" applyAlignment="1" applyProtection="1">
      <alignment horizontal="center" vertical="center" wrapText="1"/>
      <protection locked="0"/>
    </xf>
    <xf numFmtId="0" fontId="125" fillId="6" borderId="17" xfId="2" applyFont="1" applyFill="1" applyBorder="1" applyAlignment="1" applyProtection="1">
      <alignment horizontal="center" vertical="center"/>
      <protection locked="0"/>
    </xf>
    <xf numFmtId="0" fontId="125" fillId="6" borderId="15" xfId="2" applyFont="1" applyFill="1" applyBorder="1" applyAlignment="1" applyProtection="1">
      <alignment horizontal="center" vertical="center"/>
      <protection locked="0"/>
    </xf>
    <xf numFmtId="0" fontId="125" fillId="6" borderId="16" xfId="2" applyFont="1" applyFill="1" applyBorder="1" applyAlignment="1" applyProtection="1">
      <alignment horizontal="center" vertical="center"/>
      <protection locked="0"/>
    </xf>
    <xf numFmtId="0" fontId="46" fillId="3" borderId="4" xfId="2" applyFont="1" applyFill="1" applyBorder="1" applyAlignment="1" applyProtection="1">
      <alignment horizontal="center" vertical="center" wrapText="1"/>
      <protection locked="0"/>
    </xf>
    <xf numFmtId="0" fontId="46" fillId="3" borderId="5" xfId="2" applyFont="1" applyFill="1" applyBorder="1" applyAlignment="1" applyProtection="1">
      <alignment horizontal="center" vertical="center" wrapText="1"/>
      <protection locked="0"/>
    </xf>
    <xf numFmtId="0" fontId="46" fillId="3" borderId="6" xfId="2" applyFont="1" applyFill="1" applyBorder="1" applyAlignment="1" applyProtection="1">
      <alignment horizontal="center" vertical="center" wrapText="1"/>
      <protection locked="0"/>
    </xf>
    <xf numFmtId="0" fontId="116" fillId="6" borderId="34" xfId="2" applyFont="1" applyFill="1" applyBorder="1" applyAlignment="1" applyProtection="1">
      <alignment horizontal="left" vertical="center"/>
      <protection locked="0"/>
    </xf>
    <xf numFmtId="0" fontId="116" fillId="6" borderId="28" xfId="2" applyFont="1" applyFill="1" applyBorder="1" applyAlignment="1" applyProtection="1">
      <alignment horizontal="left" vertical="center"/>
      <protection locked="0"/>
    </xf>
    <xf numFmtId="0" fontId="116" fillId="6" borderId="31" xfId="2" applyFont="1" applyFill="1" applyBorder="1" applyAlignment="1" applyProtection="1">
      <alignment horizontal="left" vertical="center"/>
      <protection locked="0"/>
    </xf>
    <xf numFmtId="0" fontId="125" fillId="0" borderId="33" xfId="2" applyFont="1" applyBorder="1" applyAlignment="1" applyProtection="1">
      <alignment horizontal="right" wrapText="1"/>
      <protection locked="0"/>
    </xf>
    <xf numFmtId="0" fontId="125" fillId="0" borderId="65" xfId="2" applyFont="1" applyBorder="1" applyAlignment="1" applyProtection="1">
      <alignment horizontal="right" wrapText="1"/>
      <protection locked="0"/>
    </xf>
    <xf numFmtId="0" fontId="125" fillId="0" borderId="41" xfId="2" applyFont="1" applyBorder="1" applyAlignment="1" applyProtection="1">
      <alignment horizontal="right" wrapText="1"/>
      <protection locked="0"/>
    </xf>
    <xf numFmtId="49" fontId="45" fillId="0" borderId="54" xfId="2" applyNumberFormat="1" applyFont="1" applyBorder="1" applyAlignment="1" applyProtection="1">
      <alignment horizontal="center" vertical="center"/>
      <protection locked="0"/>
    </xf>
    <xf numFmtId="49" fontId="45" fillId="0" borderId="58" xfId="2" applyNumberFormat="1" applyFont="1" applyBorder="1" applyAlignment="1" applyProtection="1">
      <alignment horizontal="center" vertical="center"/>
      <protection locked="0"/>
    </xf>
    <xf numFmtId="0" fontId="46" fillId="7" borderId="4" xfId="2" applyFont="1" applyFill="1" applyBorder="1" applyAlignment="1" applyProtection="1">
      <alignment horizontal="center" vertical="center" wrapText="1"/>
      <protection locked="0"/>
    </xf>
    <xf numFmtId="0" fontId="46" fillId="7" borderId="5" xfId="2" applyFont="1" applyFill="1" applyBorder="1" applyAlignment="1" applyProtection="1">
      <alignment horizontal="center" vertical="center" wrapText="1"/>
      <protection locked="0"/>
    </xf>
    <xf numFmtId="0" fontId="46" fillId="7" borderId="6" xfId="2" applyFont="1" applyFill="1" applyBorder="1" applyAlignment="1" applyProtection="1">
      <alignment horizontal="center" vertical="center" wrapText="1"/>
      <protection locked="0"/>
    </xf>
    <xf numFmtId="49" fontId="46" fillId="7" borderId="4" xfId="2" applyNumberFormat="1" applyFont="1" applyFill="1" applyBorder="1" applyAlignment="1" applyProtection="1">
      <alignment horizontal="center" vertical="center"/>
      <protection locked="0"/>
    </xf>
    <xf numFmtId="49" fontId="46" fillId="7" borderId="5" xfId="2" applyNumberFormat="1" applyFont="1" applyFill="1" applyBorder="1" applyAlignment="1" applyProtection="1">
      <alignment horizontal="center" vertical="center"/>
      <protection locked="0"/>
    </xf>
    <xf numFmtId="49" fontId="46" fillId="7" borderId="6" xfId="2" applyNumberFormat="1" applyFont="1" applyFill="1" applyBorder="1" applyAlignment="1" applyProtection="1">
      <alignment horizontal="center" vertical="center"/>
      <protection locked="0"/>
    </xf>
    <xf numFmtId="0" fontId="133" fillId="6" borderId="9" xfId="2" applyFont="1" applyFill="1" applyBorder="1" applyAlignment="1" applyProtection="1">
      <alignment horizontal="center" vertical="center" wrapText="1"/>
      <protection locked="0"/>
    </xf>
    <xf numFmtId="0" fontId="133" fillId="6" borderId="10" xfId="2" applyFont="1" applyFill="1" applyBorder="1" applyAlignment="1" applyProtection="1">
      <alignment horizontal="center" vertical="center" wrapText="1"/>
      <protection locked="0"/>
    </xf>
    <xf numFmtId="0" fontId="36" fillId="6" borderId="47" xfId="2" applyFont="1" applyFill="1" applyBorder="1" applyAlignment="1" applyProtection="1">
      <alignment horizontal="center" vertical="center"/>
      <protection locked="0"/>
    </xf>
    <xf numFmtId="0" fontId="113" fillId="6" borderId="50" xfId="2" applyFont="1" applyFill="1" applyBorder="1" applyAlignment="1" applyProtection="1">
      <alignment horizontal="center" vertical="center"/>
      <protection locked="0"/>
    </xf>
    <xf numFmtId="0" fontId="113" fillId="6" borderId="45" xfId="2" applyFont="1" applyFill="1" applyBorder="1" applyAlignment="1" applyProtection="1">
      <alignment horizontal="center" vertical="center"/>
      <protection locked="0"/>
    </xf>
    <xf numFmtId="0" fontId="130" fillId="0" borderId="17" xfId="2" applyFont="1" applyBorder="1" applyAlignment="1" applyProtection="1">
      <alignment horizontal="left" vertical="center" wrapText="1"/>
      <protection locked="0"/>
    </xf>
    <xf numFmtId="0" fontId="130" fillId="0" borderId="15" xfId="2" applyFont="1" applyBorder="1" applyAlignment="1" applyProtection="1">
      <alignment horizontal="left" vertical="center" wrapText="1"/>
      <protection locked="0"/>
    </xf>
    <xf numFmtId="0" fontId="130" fillId="0" borderId="18" xfId="2" applyFont="1" applyBorder="1" applyAlignment="1" applyProtection="1">
      <alignment horizontal="left" vertical="center" wrapText="1"/>
      <protection locked="0"/>
    </xf>
    <xf numFmtId="1" fontId="45" fillId="6" borderId="14" xfId="2" applyNumberFormat="1" applyFont="1" applyFill="1" applyBorder="1" applyAlignment="1" applyProtection="1">
      <alignment horizontal="center" vertical="center"/>
      <protection locked="0"/>
    </xf>
    <xf numFmtId="1" fontId="45" fillId="6" borderId="18" xfId="2" applyNumberFormat="1" applyFont="1" applyFill="1" applyBorder="1" applyAlignment="1" applyProtection="1">
      <alignment horizontal="center" vertical="center"/>
      <protection locked="0"/>
    </xf>
    <xf numFmtId="0" fontId="46" fillId="0" borderId="17" xfId="2" applyFont="1" applyBorder="1" applyAlignment="1" applyProtection="1">
      <alignment horizontal="left" vertical="center" wrapText="1"/>
      <protection locked="0"/>
    </xf>
    <xf numFmtId="0" fontId="46" fillId="0" borderId="15" xfId="2" applyFont="1" applyBorder="1" applyAlignment="1" applyProtection="1">
      <alignment horizontal="left" vertical="center" wrapText="1"/>
      <protection locked="0"/>
    </xf>
    <xf numFmtId="0" fontId="46" fillId="0" borderId="18" xfId="2" applyFont="1" applyBorder="1" applyAlignment="1" applyProtection="1">
      <alignment horizontal="left" vertical="center" wrapText="1"/>
      <protection locked="0"/>
    </xf>
    <xf numFmtId="0" fontId="40" fillId="0" borderId="0" xfId="2" applyFont="1" applyAlignment="1" applyProtection="1">
      <alignment horizontal="left" vertical="center" wrapText="1"/>
      <protection locked="0"/>
    </xf>
    <xf numFmtId="1" fontId="26" fillId="6" borderId="42" xfId="3" applyNumberFormat="1" applyFont="1" applyFill="1" applyBorder="1" applyAlignment="1" applyProtection="1">
      <alignment horizontal="center" vertical="center"/>
      <protection locked="0"/>
    </xf>
    <xf numFmtId="1" fontId="26" fillId="6" borderId="31" xfId="3" applyNumberFormat="1" applyFont="1" applyFill="1" applyBorder="1" applyAlignment="1" applyProtection="1">
      <alignment horizontal="center" vertical="center"/>
      <protection locked="0"/>
    </xf>
    <xf numFmtId="0" fontId="46" fillId="2" borderId="9" xfId="2" applyFont="1" applyFill="1" applyBorder="1" applyAlignment="1" applyProtection="1">
      <alignment horizontal="center" vertical="center"/>
      <protection locked="0"/>
    </xf>
    <xf numFmtId="0" fontId="46" fillId="2" borderId="10" xfId="2" applyFont="1" applyFill="1" applyBorder="1" applyAlignment="1" applyProtection="1">
      <alignment horizontal="center" vertical="center"/>
      <protection locked="0"/>
    </xf>
    <xf numFmtId="0" fontId="127" fillId="15" borderId="35" xfId="2" applyFont="1" applyFill="1" applyBorder="1" applyAlignment="1" applyProtection="1">
      <alignment horizontal="center" vertical="center" wrapText="1"/>
      <protection locked="0"/>
    </xf>
    <xf numFmtId="0" fontId="127" fillId="15" borderId="50" xfId="2" applyFont="1" applyFill="1" applyBorder="1" applyAlignment="1" applyProtection="1">
      <alignment horizontal="center" vertical="center" wrapText="1"/>
      <protection locked="0"/>
    </xf>
    <xf numFmtId="167" fontId="46" fillId="15" borderId="47" xfId="2" applyNumberFormat="1" applyFont="1" applyFill="1" applyBorder="1" applyAlignment="1" applyProtection="1">
      <alignment horizontal="center" vertical="center"/>
      <protection locked="0"/>
    </xf>
    <xf numFmtId="167" fontId="46" fillId="15" borderId="50" xfId="2" applyNumberFormat="1" applyFont="1" applyFill="1" applyBorder="1" applyAlignment="1" applyProtection="1">
      <alignment horizontal="center" vertical="center"/>
      <protection locked="0"/>
    </xf>
    <xf numFmtId="0" fontId="128" fillId="6" borderId="39" xfId="2" applyFont="1" applyFill="1" applyBorder="1" applyAlignment="1">
      <alignment horizontal="center" vertical="center" wrapText="1"/>
    </xf>
    <xf numFmtId="0" fontId="128" fillId="6" borderId="34" xfId="2" applyFont="1" applyFill="1" applyBorder="1" applyAlignment="1">
      <alignment horizontal="center" vertical="center" wrapText="1"/>
    </xf>
    <xf numFmtId="1" fontId="45" fillId="6" borderId="40" xfId="2" applyNumberFormat="1" applyFont="1" applyFill="1" applyBorder="1" applyAlignment="1" applyProtection="1">
      <alignment horizontal="center" vertical="center"/>
      <protection locked="0"/>
    </xf>
    <xf numFmtId="1" fontId="45" fillId="6" borderId="28" xfId="2" applyNumberFormat="1" applyFont="1" applyFill="1" applyBorder="1" applyAlignment="1" applyProtection="1">
      <alignment horizontal="center" vertical="center"/>
      <protection locked="0"/>
    </xf>
    <xf numFmtId="0" fontId="45" fillId="8" borderId="40" xfId="2" applyFont="1" applyFill="1" applyBorder="1" applyAlignment="1" applyProtection="1">
      <alignment horizontal="center" vertical="center"/>
      <protection locked="0"/>
    </xf>
    <xf numFmtId="0" fontId="45" fillId="8" borderId="28" xfId="2" applyFont="1" applyFill="1" applyBorder="1" applyAlignment="1" applyProtection="1">
      <alignment horizontal="center" vertical="center"/>
      <protection locked="0"/>
    </xf>
    <xf numFmtId="0" fontId="115" fillId="4" borderId="78" xfId="2" applyFont="1" applyFill="1" applyBorder="1" applyAlignment="1" applyProtection="1">
      <alignment horizontal="center" vertical="top" wrapText="1"/>
      <protection locked="0"/>
    </xf>
    <xf numFmtId="0" fontId="115" fillId="4" borderId="10" xfId="2" applyFont="1" applyFill="1" applyBorder="1" applyAlignment="1" applyProtection="1">
      <alignment horizontal="center" vertical="top" wrapText="1"/>
      <protection locked="0"/>
    </xf>
    <xf numFmtId="0" fontId="115" fillId="4" borderId="75" xfId="2" applyFont="1" applyFill="1" applyBorder="1" applyAlignment="1" applyProtection="1">
      <alignment horizontal="center" vertical="top" wrapText="1"/>
      <protection locked="0"/>
    </xf>
    <xf numFmtId="49" fontId="115" fillId="4" borderId="49" xfId="2" applyNumberFormat="1" applyFont="1" applyFill="1" applyBorder="1" applyAlignment="1" applyProtection="1">
      <alignment horizontal="center" vertical="center"/>
      <protection locked="0"/>
    </xf>
    <xf numFmtId="49" fontId="115" fillId="4" borderId="66" xfId="2" applyNumberFormat="1" applyFont="1" applyFill="1" applyBorder="1" applyAlignment="1" applyProtection="1">
      <alignment horizontal="center" vertical="center"/>
      <protection locked="0"/>
    </xf>
    <xf numFmtId="1" fontId="26" fillId="6" borderId="20" xfId="3" applyNumberFormat="1" applyFont="1" applyFill="1" applyBorder="1" applyAlignment="1" applyProtection="1">
      <alignment horizontal="center" vertical="center"/>
      <protection locked="0"/>
    </xf>
    <xf numFmtId="1" fontId="26" fillId="6" borderId="28" xfId="3" applyNumberFormat="1" applyFont="1" applyFill="1" applyBorder="1" applyAlignment="1" applyProtection="1">
      <alignment horizontal="center" vertical="center"/>
      <protection locked="0"/>
    </xf>
    <xf numFmtId="0" fontId="26" fillId="6" borderId="20" xfId="2" applyFont="1" applyFill="1" applyBorder="1" applyAlignment="1" applyProtection="1">
      <alignment horizontal="center" vertical="center"/>
      <protection locked="0"/>
    </xf>
    <xf numFmtId="0" fontId="26" fillId="6" borderId="28" xfId="2" applyFont="1" applyFill="1" applyBorder="1" applyAlignment="1" applyProtection="1">
      <alignment horizontal="center" vertical="center"/>
      <protection locked="0"/>
    </xf>
    <xf numFmtId="1" fontId="26" fillId="6" borderId="63" xfId="3" applyNumberFormat="1" applyFont="1" applyFill="1" applyBorder="1" applyAlignment="1" applyProtection="1">
      <alignment horizontal="center" vertical="center"/>
      <protection locked="0"/>
    </xf>
    <xf numFmtId="1" fontId="26" fillId="6" borderId="76" xfId="3" applyNumberFormat="1" applyFont="1" applyFill="1" applyBorder="1" applyAlignment="1" applyProtection="1">
      <alignment horizontal="center" vertical="center"/>
      <protection locked="0"/>
    </xf>
    <xf numFmtId="0" fontId="46" fillId="7" borderId="4" xfId="2" applyFont="1" applyFill="1" applyBorder="1" applyAlignment="1" applyProtection="1">
      <alignment horizontal="center" vertical="center"/>
      <protection locked="0"/>
    </xf>
    <xf numFmtId="0" fontId="46" fillId="7" borderId="5" xfId="2" applyFont="1" applyFill="1" applyBorder="1" applyAlignment="1" applyProtection="1">
      <alignment horizontal="center" vertical="center"/>
      <protection locked="0"/>
    </xf>
    <xf numFmtId="0" fontId="46" fillId="7" borderId="6" xfId="2" applyFont="1" applyFill="1" applyBorder="1" applyAlignment="1" applyProtection="1">
      <alignment horizontal="center" vertical="center"/>
      <protection locked="0"/>
    </xf>
    <xf numFmtId="0" fontId="46" fillId="7" borderId="21" xfId="2" applyFont="1" applyFill="1" applyBorder="1" applyAlignment="1" applyProtection="1">
      <alignment horizontal="center" vertical="center" wrapText="1"/>
      <protection locked="0"/>
    </xf>
    <xf numFmtId="0" fontId="46" fillId="7" borderId="25" xfId="2" applyFont="1" applyFill="1" applyBorder="1" applyAlignment="1" applyProtection="1">
      <alignment horizontal="center" vertical="center" wrapText="1"/>
      <protection locked="0"/>
    </xf>
    <xf numFmtId="0" fontId="46" fillId="7" borderId="52" xfId="2" applyFont="1" applyFill="1" applyBorder="1" applyAlignment="1" applyProtection="1">
      <alignment horizontal="center" vertical="center" wrapText="1"/>
      <protection locked="0"/>
    </xf>
    <xf numFmtId="0" fontId="46" fillId="7" borderId="3" xfId="2" applyFont="1" applyFill="1" applyBorder="1" applyAlignment="1" applyProtection="1">
      <alignment horizontal="center" vertical="center" wrapText="1"/>
      <protection locked="0"/>
    </xf>
    <xf numFmtId="0" fontId="46" fillId="7" borderId="8" xfId="2" applyFont="1" applyFill="1" applyBorder="1" applyAlignment="1" applyProtection="1">
      <alignment horizontal="center" vertical="center" wrapText="1"/>
      <protection locked="0"/>
    </xf>
    <xf numFmtId="0" fontId="46" fillId="7" borderId="11" xfId="2" applyFont="1" applyFill="1" applyBorder="1" applyAlignment="1" applyProtection="1">
      <alignment horizontal="center" vertical="center" wrapText="1"/>
      <protection locked="0"/>
    </xf>
    <xf numFmtId="0" fontId="115" fillId="4" borderId="24" xfId="2" applyFont="1" applyFill="1" applyBorder="1" applyAlignment="1" applyProtection="1">
      <alignment horizontal="left" vertical="top" wrapText="1"/>
      <protection locked="0"/>
    </xf>
    <xf numFmtId="0" fontId="115" fillId="4" borderId="25" xfId="2" applyFont="1" applyFill="1" applyBorder="1" applyAlignment="1" applyProtection="1">
      <alignment horizontal="left" vertical="top" wrapText="1"/>
      <protection locked="0"/>
    </xf>
    <xf numFmtId="0" fontId="115" fillId="4" borderId="26" xfId="2" applyFont="1" applyFill="1" applyBorder="1" applyAlignment="1" applyProtection="1">
      <alignment horizontal="left" vertical="top" wrapText="1"/>
      <protection locked="0"/>
    </xf>
    <xf numFmtId="0" fontId="115" fillId="4" borderId="14" xfId="2" applyFont="1" applyFill="1" applyBorder="1" applyAlignment="1" applyProtection="1">
      <alignment horizontal="center" vertical="top"/>
      <protection locked="0"/>
    </xf>
    <xf numFmtId="0" fontId="115" fillId="4" borderId="16" xfId="2" applyFont="1" applyFill="1" applyBorder="1" applyAlignment="1" applyProtection="1">
      <alignment horizontal="center" vertical="top"/>
      <protection locked="0"/>
    </xf>
    <xf numFmtId="0" fontId="115" fillId="4" borderId="24" xfId="2" applyFont="1" applyFill="1" applyBorder="1" applyAlignment="1" applyProtection="1">
      <alignment horizontal="center" vertical="top" wrapText="1"/>
      <protection locked="0"/>
    </xf>
    <xf numFmtId="0" fontId="115" fillId="4" borderId="25" xfId="2" applyFont="1" applyFill="1" applyBorder="1" applyAlignment="1" applyProtection="1">
      <alignment horizontal="center" vertical="top" wrapText="1"/>
      <protection locked="0"/>
    </xf>
    <xf numFmtId="0" fontId="115" fillId="4" borderId="26" xfId="2" applyFont="1" applyFill="1" applyBorder="1" applyAlignment="1" applyProtection="1">
      <alignment horizontal="center" vertical="top" wrapText="1"/>
      <protection locked="0"/>
    </xf>
    <xf numFmtId="0" fontId="46" fillId="7" borderId="1" xfId="2" applyFont="1" applyFill="1" applyBorder="1" applyAlignment="1" applyProtection="1">
      <alignment horizontal="center" vertical="center"/>
      <protection locked="0"/>
    </xf>
    <xf numFmtId="0" fontId="46" fillId="7" borderId="7" xfId="2" applyFont="1" applyFill="1" applyBorder="1" applyAlignment="1" applyProtection="1">
      <alignment horizontal="center" vertical="center"/>
      <protection locked="0"/>
    </xf>
    <xf numFmtId="0" fontId="46" fillId="7" borderId="9" xfId="2" applyFont="1" applyFill="1" applyBorder="1" applyAlignment="1" applyProtection="1">
      <alignment horizontal="center" vertical="center"/>
      <protection locked="0"/>
    </xf>
    <xf numFmtId="0" fontId="46" fillId="7" borderId="20" xfId="2" applyFont="1" applyFill="1" applyBorder="1" applyAlignment="1" applyProtection="1">
      <alignment horizontal="center" vertical="center" wrapText="1"/>
      <protection locked="0"/>
    </xf>
    <xf numFmtId="0" fontId="46" fillId="7" borderId="63" xfId="2" applyFont="1" applyFill="1" applyBorder="1" applyAlignment="1" applyProtection="1">
      <alignment horizontal="center" vertical="center" wrapText="1"/>
      <protection locked="0"/>
    </xf>
    <xf numFmtId="0" fontId="46" fillId="7" borderId="77" xfId="2" applyFont="1" applyFill="1" applyBorder="1" applyAlignment="1" applyProtection="1">
      <alignment horizontal="center" vertical="center" wrapText="1"/>
      <protection locked="0"/>
    </xf>
    <xf numFmtId="0" fontId="46" fillId="7" borderId="21" xfId="2" applyFont="1" applyFill="1" applyBorder="1" applyAlignment="1" applyProtection="1">
      <alignment horizontal="center" vertical="center"/>
      <protection locked="0"/>
    </xf>
    <xf numFmtId="0" fontId="46" fillId="7" borderId="25" xfId="2" applyFont="1" applyFill="1" applyBorder="1" applyAlignment="1" applyProtection="1">
      <alignment horizontal="center" vertical="center"/>
      <protection locked="0"/>
    </xf>
    <xf numFmtId="0" fontId="46" fillId="7" borderId="52" xfId="2" applyFont="1" applyFill="1" applyBorder="1" applyAlignment="1" applyProtection="1">
      <alignment horizontal="center" vertical="center"/>
      <protection locked="0"/>
    </xf>
    <xf numFmtId="0" fontId="36" fillId="0" borderId="17" xfId="2" applyFont="1" applyBorder="1" applyAlignment="1">
      <alignment horizontal="center" vertical="center"/>
    </xf>
    <xf numFmtId="0" fontId="36" fillId="0" borderId="18" xfId="2" applyFont="1" applyBorder="1" applyAlignment="1">
      <alignment horizontal="center" vertical="center"/>
    </xf>
    <xf numFmtId="3" fontId="104" fillId="4" borderId="14" xfId="2" applyNumberFormat="1" applyFont="1" applyFill="1" applyBorder="1" applyAlignment="1" applyProtection="1">
      <alignment horizontal="center" vertical="center"/>
      <protection locked="0"/>
    </xf>
    <xf numFmtId="3" fontId="104" fillId="4" borderId="18" xfId="2" applyNumberFormat="1" applyFont="1" applyFill="1" applyBorder="1" applyAlignment="1" applyProtection="1">
      <alignment horizontal="center" vertical="center"/>
      <protection locked="0"/>
    </xf>
    <xf numFmtId="0" fontId="46" fillId="4" borderId="1" xfId="2" applyFont="1" applyFill="1" applyBorder="1" applyAlignment="1" applyProtection="1">
      <alignment horizontal="center" vertical="center" wrapText="1"/>
      <protection locked="0"/>
    </xf>
    <xf numFmtId="0" fontId="46" fillId="4" borderId="2" xfId="2" applyFont="1" applyFill="1" applyBorder="1" applyAlignment="1" applyProtection="1">
      <alignment horizontal="center" vertical="center" wrapText="1"/>
      <protection locked="0"/>
    </xf>
    <xf numFmtId="0" fontId="46" fillId="4" borderId="3" xfId="2" applyFont="1" applyFill="1" applyBorder="1" applyAlignment="1" applyProtection="1">
      <alignment horizontal="center" vertical="center" wrapText="1"/>
      <protection locked="0"/>
    </xf>
    <xf numFmtId="3" fontId="104" fillId="4" borderId="49" xfId="2" applyNumberFormat="1" applyFont="1" applyFill="1" applyBorder="1" applyAlignment="1" applyProtection="1">
      <alignment horizontal="center" vertical="center"/>
      <protection locked="0"/>
    </xf>
    <xf numFmtId="3" fontId="104" fillId="4" borderId="41" xfId="2" applyNumberFormat="1" applyFont="1" applyFill="1" applyBorder="1" applyAlignment="1" applyProtection="1">
      <alignment horizontal="center" vertical="center"/>
      <protection locked="0"/>
    </xf>
    <xf numFmtId="0" fontId="115" fillId="4" borderId="23" xfId="2" applyFont="1" applyFill="1" applyBorder="1" applyAlignment="1">
      <alignment horizontal="center" vertical="center" wrapText="1"/>
    </xf>
    <xf numFmtId="0" fontId="115" fillId="4" borderId="27" xfId="2" applyFont="1" applyFill="1" applyBorder="1" applyAlignment="1">
      <alignment horizontal="center" vertical="center" wrapText="1"/>
    </xf>
    <xf numFmtId="167" fontId="115" fillId="4" borderId="4" xfId="2" applyNumberFormat="1" applyFont="1" applyFill="1" applyBorder="1" applyAlignment="1" applyProtection="1">
      <alignment horizontal="center" vertical="center"/>
      <protection locked="0"/>
    </xf>
    <xf numFmtId="167" fontId="115" fillId="4" borderId="6" xfId="2" applyNumberFormat="1" applyFont="1" applyFill="1" applyBorder="1" applyAlignment="1" applyProtection="1">
      <alignment horizontal="center" vertical="center"/>
      <protection locked="0"/>
    </xf>
    <xf numFmtId="167" fontId="115" fillId="4" borderId="5" xfId="2" applyNumberFormat="1" applyFont="1" applyFill="1" applyBorder="1" applyAlignment="1" applyProtection="1">
      <alignment horizontal="center" vertical="center"/>
      <protection locked="0"/>
    </xf>
    <xf numFmtId="0" fontId="115" fillId="8" borderId="17" xfId="2" applyFont="1" applyFill="1" applyBorder="1" applyAlignment="1" applyProtection="1">
      <alignment horizontal="center" shrinkToFit="1"/>
      <protection locked="0"/>
    </xf>
    <xf numFmtId="0" fontId="115" fillId="8" borderId="18" xfId="2" applyFont="1" applyFill="1" applyBorder="1" applyAlignment="1" applyProtection="1">
      <alignment horizontal="center" shrinkToFit="1"/>
      <protection locked="0"/>
    </xf>
    <xf numFmtId="0" fontId="115" fillId="0" borderId="17" xfId="2" applyFont="1" applyBorder="1" applyAlignment="1">
      <alignment horizontal="center"/>
    </xf>
    <xf numFmtId="0" fontId="115" fillId="0" borderId="18" xfId="2" applyFont="1" applyBorder="1" applyAlignment="1">
      <alignment horizontal="center"/>
    </xf>
    <xf numFmtId="49" fontId="115" fillId="8" borderId="17" xfId="2" applyNumberFormat="1" applyFont="1" applyFill="1" applyBorder="1" applyAlignment="1" applyProtection="1">
      <alignment horizontal="center"/>
      <protection locked="0"/>
    </xf>
    <xf numFmtId="49" fontId="115" fillId="8" borderId="18" xfId="2" applyNumberFormat="1" applyFont="1" applyFill="1" applyBorder="1" applyAlignment="1" applyProtection="1">
      <alignment horizontal="center"/>
      <protection locked="0"/>
    </xf>
    <xf numFmtId="0" fontId="115" fillId="8" borderId="17" xfId="2" applyFont="1" applyFill="1" applyBorder="1" applyAlignment="1" applyProtection="1">
      <alignment horizontal="center"/>
      <protection locked="0"/>
    </xf>
    <xf numFmtId="0" fontId="115" fillId="8" borderId="18" xfId="2" applyFont="1" applyFill="1" applyBorder="1" applyAlignment="1" applyProtection="1">
      <alignment horizontal="center"/>
      <protection locked="0"/>
    </xf>
    <xf numFmtId="167" fontId="115" fillId="4" borderId="14" xfId="2" applyNumberFormat="1" applyFont="1" applyFill="1" applyBorder="1" applyAlignment="1" applyProtection="1">
      <alignment horizontal="center" vertical="top"/>
      <protection locked="0"/>
    </xf>
    <xf numFmtId="167" fontId="115" fillId="4" borderId="16" xfId="2" applyNumberFormat="1" applyFont="1" applyFill="1" applyBorder="1" applyAlignment="1" applyProtection="1">
      <alignment horizontal="center" vertical="top"/>
      <protection locked="0"/>
    </xf>
    <xf numFmtId="0" fontId="46" fillId="7" borderId="10" xfId="2" applyFont="1" applyFill="1" applyBorder="1" applyAlignment="1" applyProtection="1">
      <alignment horizontal="center" vertical="center"/>
      <protection locked="0"/>
    </xf>
    <xf numFmtId="0" fontId="46" fillId="7" borderId="11" xfId="2" applyFont="1" applyFill="1" applyBorder="1" applyAlignment="1" applyProtection="1">
      <alignment horizontal="center" vertical="center"/>
      <protection locked="0"/>
    </xf>
    <xf numFmtId="0" fontId="115" fillId="8" borderId="12" xfId="2" applyFont="1" applyFill="1" applyBorder="1" applyAlignment="1" applyProtection="1">
      <alignment horizontal="center"/>
      <protection locked="0"/>
    </xf>
    <xf numFmtId="0" fontId="115" fillId="8" borderId="13" xfId="2" applyFont="1" applyFill="1" applyBorder="1" applyAlignment="1" applyProtection="1">
      <alignment horizontal="center"/>
      <protection locked="0"/>
    </xf>
    <xf numFmtId="49" fontId="115" fillId="4" borderId="38" xfId="2" applyNumberFormat="1" applyFont="1" applyFill="1" applyBorder="1" applyAlignment="1" applyProtection="1">
      <alignment horizontal="center" vertical="center"/>
      <protection locked="0"/>
    </xf>
    <xf numFmtId="49" fontId="115" fillId="4" borderId="69" xfId="2" applyNumberFormat="1" applyFont="1" applyFill="1" applyBorder="1" applyAlignment="1" applyProtection="1">
      <alignment horizontal="center" vertical="center"/>
      <protection locked="0"/>
    </xf>
    <xf numFmtId="49" fontId="40" fillId="0" borderId="9" xfId="2" applyNumberFormat="1" applyFont="1" applyBorder="1" applyAlignment="1">
      <alignment horizontal="center" vertical="center"/>
    </xf>
    <xf numFmtId="49" fontId="40" fillId="0" borderId="10" xfId="2" applyNumberFormat="1" applyFont="1" applyBorder="1" applyAlignment="1">
      <alignment horizontal="center" vertical="center"/>
    </xf>
    <xf numFmtId="49" fontId="40" fillId="0" borderId="11" xfId="2" applyNumberFormat="1" applyFont="1" applyBorder="1" applyAlignment="1">
      <alignment horizontal="center" vertical="center"/>
    </xf>
    <xf numFmtId="49" fontId="40" fillId="6" borderId="1" xfId="2" quotePrefix="1" applyNumberFormat="1" applyFont="1" applyFill="1" applyBorder="1" applyAlignment="1">
      <alignment horizontal="center"/>
    </xf>
    <xf numFmtId="49" fontId="40" fillId="6" borderId="2" xfId="2" quotePrefix="1" applyNumberFormat="1" applyFont="1" applyFill="1" applyBorder="1" applyAlignment="1">
      <alignment horizontal="center"/>
    </xf>
    <xf numFmtId="49" fontId="40" fillId="6" borderId="3" xfId="2" quotePrefix="1" applyNumberFormat="1" applyFont="1" applyFill="1" applyBorder="1" applyAlignment="1">
      <alignment horizontal="center"/>
    </xf>
    <xf numFmtId="49" fontId="40" fillId="6" borderId="9" xfId="2" quotePrefix="1" applyNumberFormat="1" applyFont="1" applyFill="1" applyBorder="1" applyAlignment="1">
      <alignment horizontal="center"/>
    </xf>
    <xf numFmtId="49" fontId="40" fillId="6" borderId="10" xfId="2" quotePrefix="1" applyNumberFormat="1" applyFont="1" applyFill="1" applyBorder="1" applyAlignment="1">
      <alignment horizontal="center"/>
    </xf>
    <xf numFmtId="49" fontId="40" fillId="6" borderId="11" xfId="2" quotePrefix="1" applyNumberFormat="1" applyFont="1" applyFill="1" applyBorder="1" applyAlignment="1">
      <alignment horizontal="center"/>
    </xf>
    <xf numFmtId="167" fontId="125" fillId="13" borderId="23" xfId="2" applyNumberFormat="1" applyFont="1" applyFill="1" applyBorder="1" applyAlignment="1">
      <alignment horizontal="center" vertical="center"/>
    </xf>
    <xf numFmtId="167" fontId="125" fillId="13" borderId="29" xfId="2" applyNumberFormat="1" applyFont="1" applyFill="1" applyBorder="1" applyAlignment="1">
      <alignment horizontal="center" vertical="center"/>
    </xf>
    <xf numFmtId="0" fontId="36" fillId="8" borderId="17" xfId="2" applyFont="1" applyFill="1" applyBorder="1" applyAlignment="1" applyProtection="1">
      <alignment horizontal="center" vertical="center"/>
      <protection locked="0"/>
    </xf>
    <xf numFmtId="0" fontId="36" fillId="8" borderId="16" xfId="2" applyFont="1" applyFill="1" applyBorder="1" applyAlignment="1" applyProtection="1">
      <alignment horizontal="center" vertical="center"/>
      <protection locked="0"/>
    </xf>
    <xf numFmtId="0" fontId="26" fillId="6" borderId="25" xfId="2" applyFont="1" applyFill="1" applyBorder="1" applyAlignment="1">
      <alignment horizontal="center" vertical="center"/>
    </xf>
    <xf numFmtId="0" fontId="124" fillId="0" borderId="52" xfId="2" applyFont="1" applyBorder="1" applyAlignment="1">
      <alignment horizontal="center" vertical="center"/>
    </xf>
    <xf numFmtId="0" fontId="45" fillId="0" borderId="14" xfId="2" applyFont="1" applyBorder="1" applyAlignment="1">
      <alignment horizontal="center" vertical="center"/>
    </xf>
    <xf numFmtId="0" fontId="45" fillId="0" borderId="18" xfId="2" applyFont="1" applyBorder="1" applyAlignment="1">
      <alignment horizontal="center" vertical="center"/>
    </xf>
    <xf numFmtId="0" fontId="104" fillId="4" borderId="14" xfId="2" applyFont="1" applyFill="1" applyBorder="1" applyAlignment="1">
      <alignment horizontal="center" vertical="center"/>
    </xf>
    <xf numFmtId="0" fontId="104" fillId="4" borderId="16" xfId="2" applyFont="1" applyFill="1" applyBorder="1" applyAlignment="1">
      <alignment horizontal="center" vertical="center"/>
    </xf>
    <xf numFmtId="0" fontId="121" fillId="6" borderId="14" xfId="2" applyFont="1" applyFill="1" applyBorder="1" applyAlignment="1">
      <alignment horizontal="center"/>
    </xf>
    <xf numFmtId="0" fontId="121" fillId="6" borderId="18" xfId="2" applyFont="1" applyFill="1" applyBorder="1" applyAlignment="1">
      <alignment horizontal="center"/>
    </xf>
    <xf numFmtId="3" fontId="104" fillId="4" borderId="16" xfId="2" applyNumberFormat="1" applyFont="1" applyFill="1" applyBorder="1" applyAlignment="1" applyProtection="1">
      <alignment horizontal="center" vertical="center"/>
      <protection locked="0"/>
    </xf>
    <xf numFmtId="0" fontId="116" fillId="6" borderId="14" xfId="2" applyFont="1" applyFill="1" applyBorder="1" applyAlignment="1">
      <alignment horizontal="center"/>
    </xf>
    <xf numFmtId="0" fontId="116" fillId="6" borderId="18" xfId="2" applyFont="1" applyFill="1" applyBorder="1" applyAlignment="1">
      <alignment horizontal="center"/>
    </xf>
    <xf numFmtId="0" fontId="115" fillId="8" borderId="43" xfId="2" applyFont="1" applyFill="1" applyBorder="1" applyAlignment="1" applyProtection="1">
      <alignment horizontal="center" vertical="center"/>
      <protection locked="0"/>
    </xf>
    <xf numFmtId="0" fontId="115" fillId="8" borderId="38" xfId="2" applyFont="1" applyFill="1" applyBorder="1" applyAlignment="1" applyProtection="1">
      <alignment horizontal="center" vertical="center"/>
      <protection locked="0"/>
    </xf>
    <xf numFmtId="0" fontId="36" fillId="8" borderId="47" xfId="2" applyFont="1" applyFill="1" applyBorder="1" applyAlignment="1" applyProtection="1">
      <alignment horizontal="center" vertical="center"/>
      <protection locked="0"/>
    </xf>
    <xf numFmtId="0" fontId="36" fillId="8" borderId="45" xfId="2" applyFont="1" applyFill="1" applyBorder="1" applyAlignment="1" applyProtection="1">
      <alignment horizontal="center" vertical="center"/>
      <protection locked="0"/>
    </xf>
    <xf numFmtId="49" fontId="115" fillId="6" borderId="33" xfId="2" applyNumberFormat="1" applyFont="1" applyFill="1" applyBorder="1" applyAlignment="1" applyProtection="1">
      <alignment horizontal="center" vertical="center"/>
      <protection locked="0"/>
    </xf>
    <xf numFmtId="49" fontId="115" fillId="6" borderId="73" xfId="2" applyNumberFormat="1" applyFont="1" applyFill="1" applyBorder="1" applyAlignment="1" applyProtection="1">
      <alignment horizontal="center" vertical="center"/>
      <protection locked="0"/>
    </xf>
    <xf numFmtId="3" fontId="104" fillId="4" borderId="15" xfId="2" applyNumberFormat="1" applyFont="1" applyFill="1" applyBorder="1" applyAlignment="1" applyProtection="1">
      <alignment horizontal="center" vertical="center"/>
      <protection locked="0"/>
    </xf>
    <xf numFmtId="0" fontId="115" fillId="7" borderId="4" xfId="2" applyFont="1" applyFill="1" applyBorder="1" applyAlignment="1" applyProtection="1">
      <alignment horizontal="center" vertical="center"/>
      <protection locked="0"/>
    </xf>
    <xf numFmtId="0" fontId="115" fillId="7" borderId="5" xfId="2" applyFont="1" applyFill="1" applyBorder="1" applyAlignment="1" applyProtection="1">
      <alignment horizontal="center" vertical="center"/>
      <protection locked="0"/>
    </xf>
    <xf numFmtId="0" fontId="45" fillId="6" borderId="37" xfId="2" applyFont="1" applyFill="1" applyBorder="1" applyAlignment="1">
      <alignment horizontal="center" vertical="center" wrapText="1"/>
    </xf>
    <xf numFmtId="0" fontId="45" fillId="6" borderId="70" xfId="2" applyFont="1" applyFill="1" applyBorder="1" applyAlignment="1">
      <alignment horizontal="center" vertical="center" wrapText="1"/>
    </xf>
    <xf numFmtId="0" fontId="45" fillId="6" borderId="66" xfId="2" applyFont="1" applyFill="1" applyBorder="1" applyAlignment="1">
      <alignment horizontal="center" vertical="center" wrapText="1"/>
    </xf>
    <xf numFmtId="0" fontId="115" fillId="8" borderId="1" xfId="2" applyFont="1" applyFill="1" applyBorder="1" applyAlignment="1" applyProtection="1">
      <alignment horizontal="center" vertical="center"/>
      <protection locked="0"/>
    </xf>
    <xf numFmtId="0" fontId="115" fillId="8" borderId="3" xfId="2" applyFont="1" applyFill="1" applyBorder="1" applyAlignment="1" applyProtection="1">
      <alignment horizontal="center" vertical="center"/>
      <protection locked="0"/>
    </xf>
    <xf numFmtId="0" fontId="46" fillId="0" borderId="38" xfId="2" applyFont="1" applyBorder="1" applyAlignment="1">
      <alignment horizontal="center"/>
    </xf>
    <xf numFmtId="0" fontId="46" fillId="0" borderId="13" xfId="2" applyFont="1" applyBorder="1" applyAlignment="1">
      <alignment horizontal="center"/>
    </xf>
    <xf numFmtId="49" fontId="115" fillId="8" borderId="12" xfId="2" applyNumberFormat="1" applyFont="1" applyFill="1" applyBorder="1" applyAlignment="1" applyProtection="1">
      <alignment horizontal="center" vertical="center"/>
      <protection locked="0"/>
    </xf>
    <xf numFmtId="49" fontId="115" fillId="8" borderId="69" xfId="2" applyNumberFormat="1" applyFont="1" applyFill="1" applyBorder="1" applyAlignment="1" applyProtection="1">
      <alignment horizontal="center" vertical="center"/>
      <protection locked="0"/>
    </xf>
    <xf numFmtId="0" fontId="115" fillId="8" borderId="12" xfId="2" applyFont="1" applyFill="1" applyBorder="1" applyAlignment="1" applyProtection="1">
      <alignment horizontal="center" vertical="center"/>
      <protection locked="0"/>
    </xf>
    <xf numFmtId="0" fontId="115" fillId="8" borderId="69" xfId="2" applyFont="1" applyFill="1" applyBorder="1" applyAlignment="1" applyProtection="1">
      <alignment horizontal="center" vertical="center"/>
      <protection locked="0"/>
    </xf>
    <xf numFmtId="0" fontId="119" fillId="0" borderId="5" xfId="2" applyFont="1" applyBorder="1" applyAlignment="1" applyProtection="1">
      <alignment horizontal="center" vertical="center"/>
      <protection locked="0"/>
    </xf>
    <xf numFmtId="0" fontId="119" fillId="0" borderId="6" xfId="2" applyFont="1" applyBorder="1" applyAlignment="1" applyProtection="1">
      <alignment horizontal="center" vertical="center"/>
      <protection locked="0"/>
    </xf>
    <xf numFmtId="0" fontId="116" fillId="6" borderId="14" xfId="2" applyFont="1" applyFill="1" applyBorder="1" applyAlignment="1">
      <alignment horizontal="center" vertical="center"/>
    </xf>
    <xf numFmtId="0" fontId="116" fillId="6" borderId="18" xfId="2" applyFont="1" applyFill="1" applyBorder="1" applyAlignment="1">
      <alignment horizontal="center" vertical="center"/>
    </xf>
    <xf numFmtId="3" fontId="104" fillId="4" borderId="38" xfId="2" applyNumberFormat="1" applyFont="1" applyFill="1" applyBorder="1" applyAlignment="1" applyProtection="1">
      <alignment horizontal="center" vertical="center"/>
      <protection locked="0"/>
    </xf>
    <xf numFmtId="3" fontId="104" fillId="4" borderId="69" xfId="2" applyNumberFormat="1" applyFont="1" applyFill="1" applyBorder="1" applyAlignment="1" applyProtection="1">
      <alignment horizontal="center" vertical="center"/>
      <protection locked="0"/>
    </xf>
    <xf numFmtId="0" fontId="46" fillId="0" borderId="23" xfId="2" applyFont="1" applyBorder="1" applyAlignment="1" applyProtection="1">
      <alignment horizontal="center" vertical="center" wrapText="1"/>
      <protection locked="0"/>
    </xf>
    <xf numFmtId="0" fontId="46" fillId="0" borderId="27" xfId="2" applyFont="1" applyBorder="1" applyAlignment="1" applyProtection="1">
      <alignment horizontal="center" vertical="center" wrapText="1"/>
      <protection locked="0"/>
    </xf>
    <xf numFmtId="0" fontId="46" fillId="0" borderId="29" xfId="2" applyFont="1" applyBorder="1" applyAlignment="1" applyProtection="1">
      <alignment horizontal="center" vertical="center" wrapText="1"/>
      <protection locked="0"/>
    </xf>
    <xf numFmtId="0" fontId="115" fillId="0" borderId="12" xfId="2" applyFont="1" applyBorder="1" applyAlignment="1">
      <alignment horizontal="center" vertical="center"/>
    </xf>
    <xf numFmtId="0" fontId="115" fillId="0" borderId="69" xfId="2" applyFont="1" applyBorder="1" applyAlignment="1">
      <alignment horizontal="center" vertical="center"/>
    </xf>
    <xf numFmtId="0" fontId="46" fillId="0" borderId="38" xfId="2" applyFont="1" applyBorder="1" applyAlignment="1">
      <alignment horizontal="center" vertical="center"/>
    </xf>
    <xf numFmtId="0" fontId="46" fillId="0" borderId="13" xfId="2" applyFont="1" applyBorder="1" applyAlignment="1">
      <alignment horizontal="center" vertical="center"/>
    </xf>
    <xf numFmtId="0" fontId="115" fillId="0" borderId="17" xfId="2" applyFont="1" applyBorder="1" applyAlignment="1">
      <alignment horizontal="center" vertical="center"/>
    </xf>
    <xf numFmtId="0" fontId="115" fillId="0" borderId="16" xfId="2" applyFont="1" applyBorder="1" applyAlignment="1">
      <alignment horizontal="center" vertical="center"/>
    </xf>
    <xf numFmtId="0" fontId="115" fillId="0" borderId="37" xfId="2" applyFont="1" applyBorder="1" applyAlignment="1">
      <alignment horizontal="center" vertical="center"/>
    </xf>
    <xf numFmtId="0" fontId="115" fillId="0" borderId="66" xfId="2" applyFont="1" applyBorder="1" applyAlignment="1">
      <alignment horizontal="center" vertical="center"/>
    </xf>
    <xf numFmtId="20" fontId="115" fillId="7" borderId="4" xfId="2" applyNumberFormat="1" applyFont="1" applyFill="1" applyBorder="1" applyAlignment="1" applyProtection="1">
      <alignment horizontal="center" vertical="center"/>
      <protection locked="0"/>
    </xf>
    <xf numFmtId="20" fontId="115" fillId="7" borderId="5" xfId="2" applyNumberFormat="1" applyFont="1" applyFill="1" applyBorder="1" applyAlignment="1" applyProtection="1">
      <alignment horizontal="center" vertical="center"/>
      <protection locked="0"/>
    </xf>
    <xf numFmtId="20" fontId="115" fillId="7" borderId="6" xfId="2" applyNumberFormat="1" applyFont="1" applyFill="1" applyBorder="1" applyAlignment="1" applyProtection="1">
      <alignment horizontal="center" vertical="center"/>
      <protection locked="0"/>
    </xf>
    <xf numFmtId="0" fontId="46" fillId="8" borderId="4" xfId="2" applyFont="1" applyFill="1" applyBorder="1" applyAlignment="1" applyProtection="1">
      <alignment horizontal="center" vertical="center"/>
      <protection locked="0"/>
    </xf>
    <xf numFmtId="0" fontId="46" fillId="8" borderId="6" xfId="2" applyFont="1" applyFill="1" applyBorder="1" applyAlignment="1" applyProtection="1">
      <alignment horizontal="center" vertical="center"/>
      <protection locked="0"/>
    </xf>
    <xf numFmtId="0" fontId="46" fillId="8" borderId="1" xfId="2" applyFont="1" applyFill="1" applyBorder="1" applyAlignment="1" applyProtection="1">
      <alignment horizontal="center" vertical="center"/>
      <protection locked="0"/>
    </xf>
    <xf numFmtId="0" fontId="46" fillId="8" borderId="3" xfId="2" applyFont="1" applyFill="1" applyBorder="1" applyAlignment="1" applyProtection="1">
      <alignment horizontal="center" vertical="center"/>
      <protection locked="0"/>
    </xf>
    <xf numFmtId="0" fontId="46" fillId="0" borderId="23" xfId="2" applyFont="1" applyBorder="1" applyAlignment="1" applyProtection="1">
      <alignment horizontal="center" vertical="center"/>
      <protection locked="0"/>
    </xf>
    <xf numFmtId="0" fontId="46" fillId="0" borderId="8" xfId="2" applyFont="1" applyBorder="1" applyAlignment="1" applyProtection="1">
      <alignment horizontal="center" vertical="center"/>
      <protection locked="0"/>
    </xf>
    <xf numFmtId="0" fontId="46" fillId="0" borderId="11" xfId="2" applyFont="1" applyBorder="1" applyAlignment="1" applyProtection="1">
      <alignment horizontal="center" vertical="center"/>
      <protection locked="0"/>
    </xf>
    <xf numFmtId="0" fontId="46" fillId="0" borderId="27" xfId="2" applyFont="1" applyBorder="1" applyAlignment="1" applyProtection="1">
      <alignment horizontal="center" vertical="center"/>
      <protection locked="0"/>
    </xf>
    <xf numFmtId="0" fontId="46" fillId="0" borderId="29" xfId="2" applyFont="1" applyBorder="1" applyAlignment="1" applyProtection="1">
      <alignment horizontal="center" vertical="center"/>
      <protection locked="0"/>
    </xf>
    <xf numFmtId="0" fontId="46" fillId="0" borderId="1" xfId="2" applyFont="1" applyBorder="1" applyAlignment="1" applyProtection="1">
      <alignment horizontal="center" vertical="center"/>
      <protection locked="0"/>
    </xf>
    <xf numFmtId="0" fontId="46" fillId="0" borderId="3" xfId="2" applyFont="1" applyBorder="1" applyAlignment="1" applyProtection="1">
      <alignment horizontal="center" vertical="center"/>
      <protection locked="0"/>
    </xf>
    <xf numFmtId="0" fontId="46" fillId="0" borderId="7" xfId="2" applyFont="1" applyBorder="1" applyAlignment="1" applyProtection="1">
      <alignment horizontal="center" vertical="center"/>
      <protection locked="0"/>
    </xf>
    <xf numFmtId="0" fontId="46" fillId="0" borderId="9" xfId="2" applyFont="1" applyBorder="1" applyAlignment="1" applyProtection="1">
      <alignment horizontal="center" vertical="center"/>
      <protection locked="0"/>
    </xf>
    <xf numFmtId="0" fontId="40" fillId="6" borderId="14" xfId="2" applyFont="1" applyFill="1" applyBorder="1" applyAlignment="1" applyProtection="1">
      <alignment horizontal="center" vertical="center"/>
      <protection locked="0"/>
    </xf>
    <xf numFmtId="0" fontId="40" fillId="6" borderId="15" xfId="2" applyFont="1" applyFill="1" applyBorder="1" applyAlignment="1" applyProtection="1">
      <alignment horizontal="center" vertical="center"/>
      <protection locked="0"/>
    </xf>
    <xf numFmtId="0" fontId="40" fillId="6" borderId="16" xfId="2" applyFont="1" applyFill="1" applyBorder="1" applyAlignment="1" applyProtection="1">
      <alignment horizontal="center" vertical="center"/>
      <protection locked="0"/>
    </xf>
    <xf numFmtId="0" fontId="46" fillId="0" borderId="37" xfId="2" applyFont="1" applyBorder="1" applyAlignment="1" applyProtection="1">
      <alignment horizontal="center" vertical="center"/>
      <protection locked="0"/>
    </xf>
    <xf numFmtId="0" fontId="46" fillId="0" borderId="70" xfId="2" applyFont="1" applyBorder="1" applyAlignment="1" applyProtection="1">
      <alignment horizontal="center" vertical="center"/>
      <protection locked="0"/>
    </xf>
    <xf numFmtId="0" fontId="46" fillId="0" borderId="41" xfId="2" applyFont="1" applyBorder="1" applyAlignment="1" applyProtection="1">
      <alignment horizontal="center" vertical="center"/>
      <protection locked="0"/>
    </xf>
    <xf numFmtId="2" fontId="114" fillId="6" borderId="49" xfId="2" applyNumberFormat="1" applyFont="1" applyFill="1" applyBorder="1" applyAlignment="1" applyProtection="1">
      <alignment horizontal="center" vertical="center" wrapText="1"/>
      <protection locked="0"/>
    </xf>
    <xf numFmtId="2" fontId="114" fillId="6" borderId="70" xfId="2" applyNumberFormat="1" applyFont="1" applyFill="1" applyBorder="1" applyAlignment="1" applyProtection="1">
      <alignment horizontal="center" vertical="center" wrapText="1"/>
      <protection locked="0"/>
    </xf>
    <xf numFmtId="2" fontId="114" fillId="6" borderId="66" xfId="2" applyNumberFormat="1" applyFont="1" applyFill="1" applyBorder="1" applyAlignment="1" applyProtection="1">
      <alignment horizontal="center" vertical="center" wrapText="1"/>
      <protection locked="0"/>
    </xf>
    <xf numFmtId="0" fontId="112" fillId="0" borderId="1" xfId="2" applyFont="1" applyBorder="1" applyAlignment="1">
      <alignment horizontal="center"/>
    </xf>
    <xf numFmtId="0" fontId="112" fillId="0" borderId="2" xfId="2" applyFont="1" applyBorder="1" applyAlignment="1">
      <alignment horizontal="center"/>
    </xf>
    <xf numFmtId="0" fontId="112" fillId="0" borderId="3" xfId="2" applyFont="1" applyBorder="1" applyAlignment="1">
      <alignment horizontal="center"/>
    </xf>
    <xf numFmtId="0" fontId="112" fillId="0" borderId="7" xfId="2" applyFont="1" applyBorder="1" applyAlignment="1">
      <alignment horizontal="center"/>
    </xf>
    <xf numFmtId="0" fontId="112" fillId="0" borderId="0" xfId="2" applyFont="1" applyAlignment="1">
      <alignment horizontal="center"/>
    </xf>
    <xf numFmtId="0" fontId="112" fillId="0" borderId="8" xfId="2" applyFont="1" applyBorder="1" applyAlignment="1">
      <alignment horizontal="center"/>
    </xf>
    <xf numFmtId="0" fontId="112" fillId="0" borderId="9" xfId="2" applyFont="1" applyBorder="1" applyAlignment="1">
      <alignment horizontal="center"/>
    </xf>
    <xf numFmtId="0" fontId="112" fillId="0" borderId="10" xfId="2" applyFont="1" applyBorder="1" applyAlignment="1">
      <alignment horizontal="center"/>
    </xf>
    <xf numFmtId="0" fontId="112" fillId="0" borderId="11" xfId="2" applyFont="1" applyBorder="1" applyAlignment="1">
      <alignment horizontal="center"/>
    </xf>
    <xf numFmtId="14" fontId="46" fillId="6" borderId="12" xfId="2" applyNumberFormat="1" applyFont="1" applyFill="1" applyBorder="1" applyAlignment="1" applyProtection="1">
      <alignment horizontal="center" vertical="center"/>
      <protection locked="0"/>
    </xf>
    <xf numFmtId="14" fontId="46" fillId="6" borderId="67" xfId="2" applyNumberFormat="1" applyFont="1" applyFill="1" applyBorder="1" applyAlignment="1" applyProtection="1">
      <alignment horizontal="center" vertical="center"/>
      <protection locked="0"/>
    </xf>
    <xf numFmtId="14" fontId="46" fillId="6" borderId="13" xfId="2" applyNumberFormat="1" applyFont="1" applyFill="1" applyBorder="1" applyAlignment="1" applyProtection="1">
      <alignment horizontal="center" vertical="center"/>
      <protection locked="0"/>
    </xf>
    <xf numFmtId="0" fontId="46" fillId="6" borderId="9" xfId="2" applyFont="1" applyFill="1" applyBorder="1" applyAlignment="1" applyProtection="1">
      <alignment horizontal="center" vertical="center"/>
      <protection locked="0"/>
    </xf>
    <xf numFmtId="0" fontId="46" fillId="6" borderId="10" xfId="2" applyFont="1" applyFill="1" applyBorder="1" applyAlignment="1" applyProtection="1">
      <alignment horizontal="center" vertical="center"/>
      <protection locked="0"/>
    </xf>
    <xf numFmtId="0" fontId="46" fillId="6" borderId="68" xfId="2" applyFont="1" applyFill="1" applyBorder="1" applyAlignment="1" applyProtection="1">
      <alignment horizontal="center" vertical="center"/>
      <protection locked="0"/>
    </xf>
    <xf numFmtId="0" fontId="46" fillId="0" borderId="12" xfId="2" applyFont="1" applyBorder="1" applyAlignment="1" applyProtection="1">
      <alignment horizontal="center" vertical="center"/>
      <protection locked="0"/>
    </xf>
    <xf numFmtId="0" fontId="46" fillId="0" borderId="67" xfId="2" applyFont="1" applyBorder="1" applyAlignment="1" applyProtection="1">
      <alignment horizontal="center" vertical="center"/>
      <protection locked="0"/>
    </xf>
    <xf numFmtId="0" fontId="46" fillId="0" borderId="13" xfId="2" applyFont="1" applyBorder="1" applyAlignment="1" applyProtection="1">
      <alignment horizontal="center" vertical="center"/>
      <protection locked="0"/>
    </xf>
    <xf numFmtId="2" fontId="45" fillId="6" borderId="38" xfId="2" applyNumberFormat="1" applyFont="1" applyFill="1" applyBorder="1" applyAlignment="1" applyProtection="1">
      <alignment horizontal="center" vertical="center"/>
      <protection locked="0"/>
    </xf>
    <xf numFmtId="2" fontId="45" fillId="6" borderId="67" xfId="2" applyNumberFormat="1" applyFont="1" applyFill="1" applyBorder="1" applyAlignment="1" applyProtection="1">
      <alignment horizontal="center" vertical="center"/>
      <protection locked="0"/>
    </xf>
    <xf numFmtId="2" fontId="45" fillId="6" borderId="69" xfId="2" applyNumberFormat="1" applyFont="1" applyFill="1" applyBorder="1" applyAlignment="1" applyProtection="1">
      <alignment horizontal="center" vertical="center"/>
      <protection locked="0"/>
    </xf>
    <xf numFmtId="0" fontId="46" fillId="0" borderId="17" xfId="2" applyFont="1" applyBorder="1" applyAlignment="1" applyProtection="1">
      <alignment horizontal="center" vertical="center"/>
      <protection locked="0"/>
    </xf>
    <xf numFmtId="0" fontId="46" fillId="0" borderId="15" xfId="2" applyFont="1" applyBorder="1" applyAlignment="1" applyProtection="1">
      <alignment horizontal="center" vertical="center"/>
      <protection locked="0"/>
    </xf>
    <xf numFmtId="0" fontId="46" fillId="0" borderId="18" xfId="2" applyFont="1" applyBorder="1" applyAlignment="1" applyProtection="1">
      <alignment horizontal="center" vertical="center"/>
      <protection locked="0"/>
    </xf>
    <xf numFmtId="2" fontId="40" fillId="6" borderId="14" xfId="2" applyNumberFormat="1" applyFont="1" applyFill="1" applyBorder="1" applyAlignment="1" applyProtection="1">
      <alignment horizontal="center" vertical="center"/>
      <protection locked="0"/>
    </xf>
    <xf numFmtId="2" fontId="40" fillId="6" borderId="15" xfId="2" applyNumberFormat="1" applyFont="1" applyFill="1" applyBorder="1" applyAlignment="1" applyProtection="1">
      <alignment horizontal="center" vertical="center"/>
      <protection locked="0"/>
    </xf>
    <xf numFmtId="2" fontId="40" fillId="6" borderId="16" xfId="2" applyNumberFormat="1" applyFont="1" applyFill="1" applyBorder="1" applyAlignment="1" applyProtection="1">
      <alignment horizontal="center" vertical="center"/>
      <protection locked="0"/>
    </xf>
    <xf numFmtId="0" fontId="11" fillId="0" borderId="4" xfId="2" applyFont="1" applyBorder="1" applyAlignment="1" applyProtection="1">
      <alignment vertical="center" wrapText="1"/>
      <protection locked="0"/>
    </xf>
    <xf numFmtId="0" fontId="11" fillId="0" borderId="5" xfId="2" applyFont="1" applyBorder="1" applyAlignment="1" applyProtection="1">
      <alignment vertical="center" wrapText="1"/>
      <protection locked="0"/>
    </xf>
    <xf numFmtId="0" fontId="11" fillId="0" borderId="6" xfId="2" applyFont="1" applyBorder="1" applyAlignment="1" applyProtection="1">
      <alignment vertical="center" wrapText="1"/>
      <protection locked="0"/>
    </xf>
    <xf numFmtId="49" fontId="17" fillId="6" borderId="15" xfId="2" applyNumberFormat="1" applyFont="1" applyFill="1" applyBorder="1" applyAlignment="1" applyProtection="1">
      <alignment horizontal="center" vertical="center"/>
      <protection locked="0"/>
    </xf>
    <xf numFmtId="0" fontId="11" fillId="0" borderId="4" xfId="2" applyFont="1" applyBorder="1" applyAlignment="1" applyProtection="1">
      <alignment horizontal="center" vertical="center" wrapText="1"/>
      <protection locked="0"/>
    </xf>
    <xf numFmtId="0" fontId="11" fillId="0" borderId="5" xfId="2" applyFont="1" applyBorder="1" applyAlignment="1" applyProtection="1">
      <alignment horizontal="center" vertical="center" wrapText="1"/>
      <protection locked="0"/>
    </xf>
    <xf numFmtId="0" fontId="11" fillId="0" borderId="6" xfId="2" applyFont="1" applyBorder="1" applyAlignment="1" applyProtection="1">
      <alignment horizontal="center" vertical="center" wrapText="1"/>
      <protection locked="0"/>
    </xf>
    <xf numFmtId="0" fontId="17" fillId="6" borderId="15" xfId="2" applyFont="1" applyFill="1" applyBorder="1" applyAlignment="1" applyProtection="1">
      <alignment horizontal="center" vertical="center"/>
      <protection locked="0"/>
    </xf>
    <xf numFmtId="0" fontId="11" fillId="0" borderId="59" xfId="2" applyFont="1" applyBorder="1" applyAlignment="1" applyProtection="1">
      <alignment horizontal="left" vertical="center" wrapText="1"/>
      <protection locked="0"/>
    </xf>
    <xf numFmtId="0" fontId="11" fillId="0" borderId="60" xfId="2" applyFont="1" applyBorder="1" applyAlignment="1" applyProtection="1">
      <alignment horizontal="left" vertical="center" wrapText="1"/>
      <protection locked="0"/>
    </xf>
    <xf numFmtId="0" fontId="11" fillId="0" borderId="61" xfId="2" applyFont="1" applyBorder="1" applyAlignment="1" applyProtection="1">
      <alignment horizontal="left" vertical="center" wrapText="1"/>
      <protection locked="0"/>
    </xf>
    <xf numFmtId="20" fontId="35" fillId="3" borderId="47" xfId="2" applyNumberFormat="1" applyFont="1" applyFill="1" applyBorder="1" applyAlignment="1" applyProtection="1">
      <alignment horizontal="center" vertical="center" wrapText="1"/>
      <protection locked="0"/>
    </xf>
    <xf numFmtId="20" fontId="35" fillId="3" borderId="32" xfId="2" applyNumberFormat="1" applyFont="1" applyFill="1" applyBorder="1" applyAlignment="1" applyProtection="1">
      <alignment horizontal="center" vertical="center" wrapText="1"/>
      <protection locked="0"/>
    </xf>
    <xf numFmtId="0" fontId="17" fillId="6" borderId="17" xfId="2" applyFont="1" applyFill="1" applyBorder="1" applyAlignment="1" applyProtection="1">
      <alignment horizontal="center" vertical="center"/>
      <protection locked="0"/>
    </xf>
    <xf numFmtId="0" fontId="17" fillId="6" borderId="16" xfId="2" applyFont="1" applyFill="1" applyBorder="1" applyAlignment="1" applyProtection="1">
      <alignment horizontal="center" vertical="center"/>
      <protection locked="0"/>
    </xf>
    <xf numFmtId="20" fontId="35" fillId="3" borderId="33" xfId="2" applyNumberFormat="1" applyFont="1" applyFill="1" applyBorder="1" applyAlignment="1" applyProtection="1">
      <alignment horizontal="center" vertical="center" wrapText="1"/>
      <protection locked="0"/>
    </xf>
    <xf numFmtId="20" fontId="35" fillId="3" borderId="58" xfId="2" applyNumberFormat="1" applyFont="1" applyFill="1" applyBorder="1" applyAlignment="1" applyProtection="1">
      <alignment horizontal="center" vertical="center" wrapText="1"/>
      <protection locked="0"/>
    </xf>
    <xf numFmtId="0" fontId="17" fillId="6" borderId="18" xfId="2" applyFont="1" applyFill="1" applyBorder="1" applyAlignment="1" applyProtection="1">
      <alignment horizontal="center" vertical="center"/>
      <protection locked="0"/>
    </xf>
    <xf numFmtId="0" fontId="17" fillId="6" borderId="25" xfId="2" applyFont="1" applyFill="1" applyBorder="1" applyAlignment="1" applyProtection="1">
      <alignment horizontal="center" vertical="center"/>
      <protection locked="0"/>
    </xf>
    <xf numFmtId="0" fontId="17" fillId="6" borderId="14" xfId="2" applyFont="1" applyFill="1" applyBorder="1" applyAlignment="1" applyProtection="1">
      <alignment horizontal="center" vertical="center"/>
      <protection locked="0"/>
    </xf>
    <xf numFmtId="0" fontId="64" fillId="14" borderId="10" xfId="2" applyFont="1" applyFill="1" applyBorder="1" applyAlignment="1" applyProtection="1">
      <alignment horizontal="center" vertical="center" wrapText="1"/>
      <protection locked="0"/>
    </xf>
    <xf numFmtId="0" fontId="64" fillId="14" borderId="11" xfId="2" applyFont="1" applyFill="1" applyBorder="1" applyAlignment="1" applyProtection="1">
      <alignment horizontal="center" vertical="center" wrapText="1"/>
      <protection locked="0"/>
    </xf>
    <xf numFmtId="0" fontId="64" fillId="14" borderId="5" xfId="2" applyFont="1" applyFill="1" applyBorder="1" applyAlignment="1" applyProtection="1">
      <alignment horizontal="center" vertical="center" wrapText="1"/>
      <protection locked="0"/>
    </xf>
    <xf numFmtId="0" fontId="17" fillId="6" borderId="2" xfId="2" applyFont="1" applyFill="1" applyBorder="1" applyAlignment="1" applyProtection="1">
      <alignment horizontal="center" vertical="center"/>
      <protection locked="0"/>
    </xf>
    <xf numFmtId="49" fontId="13" fillId="6" borderId="17" xfId="2" applyNumberFormat="1" applyFont="1" applyFill="1" applyBorder="1" applyAlignment="1" applyProtection="1">
      <alignment horizontal="center" vertical="center"/>
      <protection locked="0"/>
    </xf>
    <xf numFmtId="49" fontId="13" fillId="6" borderId="15" xfId="2" applyNumberFormat="1" applyFont="1" applyFill="1" applyBorder="1" applyAlignment="1" applyProtection="1">
      <alignment horizontal="center" vertical="center"/>
      <protection locked="0"/>
    </xf>
    <xf numFmtId="0" fontId="102" fillId="6" borderId="17" xfId="2" applyFont="1" applyFill="1" applyBorder="1" applyAlignment="1" applyProtection="1">
      <alignment horizontal="center" vertical="center" wrapText="1"/>
      <protection locked="0"/>
    </xf>
    <xf numFmtId="0" fontId="102" fillId="6" borderId="15" xfId="2" applyFont="1" applyFill="1" applyBorder="1" applyAlignment="1" applyProtection="1">
      <alignment horizontal="center" vertical="center" wrapText="1"/>
      <protection locked="0"/>
    </xf>
    <xf numFmtId="0" fontId="102" fillId="6" borderId="18" xfId="2" applyFont="1" applyFill="1" applyBorder="1" applyAlignment="1" applyProtection="1">
      <alignment horizontal="center" vertical="center" wrapText="1"/>
      <protection locked="0"/>
    </xf>
    <xf numFmtId="20" fontId="35" fillId="3" borderId="37" xfId="2" applyNumberFormat="1" applyFont="1" applyFill="1" applyBorder="1" applyAlignment="1" applyProtection="1">
      <alignment horizontal="center" vertical="center" wrapText="1"/>
      <protection locked="0"/>
    </xf>
    <xf numFmtId="20" fontId="35" fillId="3" borderId="41" xfId="2" applyNumberFormat="1" applyFont="1" applyFill="1" applyBorder="1" applyAlignment="1" applyProtection="1">
      <alignment horizontal="center" vertical="center" wrapText="1"/>
      <protection locked="0"/>
    </xf>
    <xf numFmtId="1" fontId="25" fillId="3" borderId="40" xfId="2" applyNumberFormat="1" applyFont="1" applyFill="1" applyBorder="1" applyAlignment="1" applyProtection="1">
      <alignment horizontal="center" vertical="center" wrapText="1"/>
      <protection locked="0"/>
    </xf>
    <xf numFmtId="1" fontId="25" fillId="3" borderId="28" xfId="2" applyNumberFormat="1" applyFont="1" applyFill="1" applyBorder="1" applyAlignment="1" applyProtection="1">
      <alignment horizontal="center" vertical="center" wrapText="1"/>
      <protection locked="0"/>
    </xf>
    <xf numFmtId="14" fontId="35" fillId="3" borderId="40" xfId="2" applyNumberFormat="1" applyFont="1" applyFill="1" applyBorder="1" applyAlignment="1" applyProtection="1">
      <alignment horizontal="center" vertical="center" wrapText="1"/>
      <protection locked="0"/>
    </xf>
    <xf numFmtId="14" fontId="35" fillId="3" borderId="28" xfId="2" applyNumberFormat="1" applyFont="1" applyFill="1" applyBorder="1" applyAlignment="1" applyProtection="1">
      <alignment horizontal="center" vertical="center" wrapText="1"/>
      <protection locked="0"/>
    </xf>
    <xf numFmtId="1" fontId="31" fillId="3" borderId="40" xfId="2" applyNumberFormat="1" applyFont="1" applyFill="1" applyBorder="1" applyAlignment="1">
      <alignment horizontal="center" vertical="center"/>
    </xf>
    <xf numFmtId="1" fontId="31" fillId="3" borderId="28" xfId="2" applyNumberFormat="1" applyFont="1" applyFill="1" applyBorder="1" applyAlignment="1">
      <alignment horizontal="center" vertical="center"/>
    </xf>
    <xf numFmtId="0" fontId="61" fillId="6" borderId="17" xfId="2" applyFont="1" applyFill="1" applyBorder="1" applyAlignment="1" applyProtection="1">
      <alignment horizontal="center" vertical="center" wrapText="1"/>
      <protection locked="0"/>
    </xf>
    <xf numFmtId="0" fontId="61" fillId="6" borderId="15" xfId="2" applyFont="1" applyFill="1" applyBorder="1" applyAlignment="1" applyProtection="1">
      <alignment horizontal="center" vertical="center" wrapText="1"/>
      <protection locked="0"/>
    </xf>
    <xf numFmtId="0" fontId="61" fillId="6" borderId="18" xfId="2" applyFont="1" applyFill="1" applyBorder="1" applyAlignment="1" applyProtection="1">
      <alignment horizontal="center" vertical="center" wrapText="1"/>
      <protection locked="0"/>
    </xf>
    <xf numFmtId="0" fontId="61" fillId="6" borderId="5" xfId="2" applyFont="1" applyFill="1" applyBorder="1" applyAlignment="1" applyProtection="1">
      <alignment horizontal="center" vertical="center" wrapText="1"/>
      <protection locked="0"/>
    </xf>
    <xf numFmtId="0" fontId="18" fillId="6" borderId="5" xfId="2" applyFont="1" applyFill="1" applyBorder="1" applyAlignment="1" applyProtection="1">
      <alignment horizontal="center" vertical="center" wrapText="1"/>
      <protection locked="0"/>
    </xf>
    <xf numFmtId="0" fontId="18" fillId="6" borderId="6" xfId="2" applyFont="1" applyFill="1" applyBorder="1" applyAlignment="1" applyProtection="1">
      <alignment horizontal="center" vertical="center" wrapText="1"/>
      <protection locked="0"/>
    </xf>
    <xf numFmtId="0" fontId="61" fillId="6" borderId="17" xfId="2" applyFont="1" applyFill="1" applyBorder="1" applyAlignment="1" applyProtection="1">
      <alignment horizontal="left" vertical="center" wrapText="1"/>
      <protection locked="0"/>
    </xf>
    <xf numFmtId="0" fontId="61" fillId="6" borderId="15" xfId="2" applyFont="1" applyFill="1" applyBorder="1" applyAlignment="1" applyProtection="1">
      <alignment horizontal="left" vertical="center" wrapText="1"/>
      <protection locked="0"/>
    </xf>
    <xf numFmtId="0" fontId="61" fillId="6" borderId="16" xfId="2" applyFont="1" applyFill="1" applyBorder="1" applyAlignment="1" applyProtection="1">
      <alignment horizontal="left" vertical="center" wrapText="1"/>
      <protection locked="0"/>
    </xf>
    <xf numFmtId="0" fontId="24" fillId="12" borderId="4" xfId="2" applyFont="1" applyFill="1" applyBorder="1" applyAlignment="1" applyProtection="1">
      <alignment horizontal="center" vertical="center" wrapText="1"/>
      <protection locked="0"/>
    </xf>
    <xf numFmtId="0" fontId="24" fillId="12" borderId="5" xfId="2" applyFont="1" applyFill="1" applyBorder="1" applyAlignment="1" applyProtection="1">
      <alignment horizontal="center" vertical="center" wrapText="1"/>
      <protection locked="0"/>
    </xf>
    <xf numFmtId="0" fontId="24" fillId="12" borderId="6" xfId="2" applyFont="1" applyFill="1" applyBorder="1" applyAlignment="1" applyProtection="1">
      <alignment horizontal="center" vertical="center" wrapText="1"/>
      <protection locked="0"/>
    </xf>
    <xf numFmtId="20" fontId="24" fillId="13" borderId="4" xfId="2" applyNumberFormat="1" applyFont="1" applyFill="1" applyBorder="1" applyAlignment="1" applyProtection="1">
      <alignment horizontal="center" vertical="center" wrapText="1"/>
      <protection locked="0"/>
    </xf>
    <xf numFmtId="20" fontId="24" fillId="13" borderId="55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17" xfId="2" applyFont="1" applyBorder="1" applyAlignment="1" applyProtection="1">
      <alignment horizontal="left" vertical="center" wrapText="1"/>
      <protection locked="0"/>
    </xf>
    <xf numFmtId="0" fontId="22" fillId="0" borderId="15" xfId="2" applyFont="1" applyBorder="1" applyAlignment="1" applyProtection="1">
      <alignment horizontal="left" vertical="center" wrapText="1"/>
      <protection locked="0"/>
    </xf>
    <xf numFmtId="0" fontId="22" fillId="0" borderId="18" xfId="2" applyFont="1" applyBorder="1" applyAlignment="1" applyProtection="1">
      <alignment horizontal="left" vertical="center" wrapText="1"/>
      <protection locked="0"/>
    </xf>
    <xf numFmtId="0" fontId="22" fillId="0" borderId="17" xfId="2" applyFont="1" applyBorder="1" applyAlignment="1" applyProtection="1">
      <alignment vertical="center" wrapText="1"/>
      <protection locked="0"/>
    </xf>
    <xf numFmtId="0" fontId="22" fillId="0" borderId="15" xfId="2" applyFont="1" applyBorder="1" applyAlignment="1" applyProtection="1">
      <alignment vertical="center" wrapText="1"/>
      <protection locked="0"/>
    </xf>
    <xf numFmtId="0" fontId="22" fillId="0" borderId="18" xfId="2" applyFont="1" applyBorder="1" applyAlignment="1" applyProtection="1">
      <alignment vertical="center" wrapText="1"/>
      <protection locked="0"/>
    </xf>
    <xf numFmtId="0" fontId="34" fillId="6" borderId="17" xfId="2" applyFont="1" applyFill="1" applyBorder="1" applyAlignment="1" applyProtection="1">
      <alignment horizontal="left" vertical="center" wrapText="1"/>
      <protection locked="0"/>
    </xf>
    <xf numFmtId="0" fontId="34" fillId="6" borderId="15" xfId="2" applyFont="1" applyFill="1" applyBorder="1" applyAlignment="1" applyProtection="1">
      <alignment horizontal="left" vertical="center" wrapText="1"/>
      <protection locked="0"/>
    </xf>
    <xf numFmtId="0" fontId="34" fillId="6" borderId="18" xfId="2" applyFont="1" applyFill="1" applyBorder="1" applyAlignment="1" applyProtection="1">
      <alignment horizontal="left" vertical="center" wrapText="1"/>
      <protection locked="0"/>
    </xf>
    <xf numFmtId="0" fontId="13" fillId="7" borderId="1" xfId="2" applyFont="1" applyFill="1" applyBorder="1" applyAlignment="1" applyProtection="1">
      <alignment horizontal="center" vertical="center" wrapText="1"/>
      <protection locked="0"/>
    </xf>
    <xf numFmtId="0" fontId="13" fillId="7" borderId="2" xfId="2" applyFont="1" applyFill="1" applyBorder="1" applyAlignment="1" applyProtection="1">
      <alignment horizontal="center" vertical="center" wrapText="1"/>
      <protection locked="0"/>
    </xf>
    <xf numFmtId="0" fontId="13" fillId="7" borderId="3" xfId="2" applyFont="1" applyFill="1" applyBorder="1" applyAlignment="1" applyProtection="1">
      <alignment horizontal="center" vertical="center" wrapText="1"/>
      <protection locked="0"/>
    </xf>
    <xf numFmtId="0" fontId="13" fillId="7" borderId="9" xfId="2" applyFont="1" applyFill="1" applyBorder="1" applyAlignment="1" applyProtection="1">
      <alignment horizontal="center" vertical="center" wrapText="1"/>
      <protection locked="0"/>
    </xf>
    <xf numFmtId="0" fontId="13" fillId="7" borderId="10" xfId="2" applyFont="1" applyFill="1" applyBorder="1" applyAlignment="1" applyProtection="1">
      <alignment horizontal="center" vertical="center" wrapText="1"/>
      <protection locked="0"/>
    </xf>
    <xf numFmtId="0" fontId="13" fillId="7" borderId="11" xfId="2" applyFont="1" applyFill="1" applyBorder="1" applyAlignment="1" applyProtection="1">
      <alignment horizontal="center" vertical="center" wrapText="1"/>
      <protection locked="0"/>
    </xf>
    <xf numFmtId="49" fontId="13" fillId="7" borderId="1" xfId="2" applyNumberFormat="1" applyFont="1" applyFill="1" applyBorder="1" applyAlignment="1" applyProtection="1">
      <alignment horizontal="center" vertical="center"/>
      <protection locked="0"/>
    </xf>
    <xf numFmtId="49" fontId="13" fillId="7" borderId="2" xfId="2" applyNumberFormat="1" applyFont="1" applyFill="1" applyBorder="1" applyAlignment="1" applyProtection="1">
      <alignment horizontal="center" vertical="center"/>
      <protection locked="0"/>
    </xf>
    <xf numFmtId="49" fontId="13" fillId="7" borderId="3" xfId="2" applyNumberFormat="1" applyFont="1" applyFill="1" applyBorder="1" applyAlignment="1" applyProtection="1">
      <alignment horizontal="center" vertical="center"/>
      <protection locked="0"/>
    </xf>
    <xf numFmtId="49" fontId="13" fillId="7" borderId="47" xfId="2" applyNumberFormat="1" applyFont="1" applyFill="1" applyBorder="1" applyAlignment="1" applyProtection="1">
      <alignment horizontal="center" vertical="center"/>
      <protection locked="0"/>
    </xf>
    <xf numFmtId="49" fontId="13" fillId="7" borderId="50" xfId="2" applyNumberFormat="1" applyFont="1" applyFill="1" applyBorder="1" applyAlignment="1" applyProtection="1">
      <alignment horizontal="center" vertical="center"/>
      <protection locked="0"/>
    </xf>
    <xf numFmtId="49" fontId="13" fillId="7" borderId="45" xfId="2" applyNumberFormat="1" applyFont="1" applyFill="1" applyBorder="1" applyAlignment="1" applyProtection="1">
      <alignment horizontal="center" vertical="center"/>
      <protection locked="0"/>
    </xf>
    <xf numFmtId="0" fontId="14" fillId="0" borderId="17" xfId="2" applyFont="1" applyBorder="1" applyAlignment="1" applyProtection="1">
      <alignment horizontal="left" vertical="center" wrapText="1"/>
      <protection locked="0"/>
    </xf>
    <xf numFmtId="0" fontId="22" fillId="6" borderId="17" xfId="2" applyFont="1" applyFill="1" applyBorder="1" applyAlignment="1" applyProtection="1">
      <alignment horizontal="left" vertical="center" wrapText="1"/>
      <protection locked="0"/>
    </xf>
    <xf numFmtId="0" fontId="22" fillId="6" borderId="15" xfId="2" applyFont="1" applyFill="1" applyBorder="1" applyAlignment="1" applyProtection="1">
      <alignment horizontal="left" vertical="center" wrapText="1"/>
      <protection locked="0"/>
    </xf>
    <xf numFmtId="0" fontId="22" fillId="6" borderId="18" xfId="2" applyFont="1" applyFill="1" applyBorder="1" applyAlignment="1" applyProtection="1">
      <alignment horizontal="left" vertical="center" wrapText="1"/>
      <protection locked="0"/>
    </xf>
    <xf numFmtId="0" fontId="110" fillId="0" borderId="17" xfId="2" applyFont="1" applyBorder="1" applyAlignment="1" applyProtection="1">
      <alignment horizontal="left" vertical="center" wrapText="1"/>
      <protection locked="0"/>
    </xf>
    <xf numFmtId="0" fontId="110" fillId="0" borderId="15" xfId="2" applyFont="1" applyBorder="1" applyAlignment="1" applyProtection="1">
      <alignment horizontal="left" vertical="center" wrapText="1"/>
      <protection locked="0"/>
    </xf>
    <xf numFmtId="0" fontId="110" fillId="0" borderId="18" xfId="2" applyFont="1" applyBorder="1" applyAlignment="1" applyProtection="1">
      <alignment horizontal="left" vertical="center" wrapText="1"/>
      <protection locked="0"/>
    </xf>
    <xf numFmtId="167" fontId="18" fillId="7" borderId="4" xfId="2" applyNumberFormat="1" applyFont="1" applyFill="1" applyBorder="1" applyAlignment="1" applyProtection="1">
      <alignment horizontal="center" vertical="center"/>
      <protection locked="0"/>
    </xf>
    <xf numFmtId="167" fontId="18" fillId="7" borderId="6" xfId="2" applyNumberFormat="1" applyFont="1" applyFill="1" applyBorder="1" applyAlignment="1" applyProtection="1">
      <alignment horizontal="center" vertical="center"/>
      <protection locked="0"/>
    </xf>
    <xf numFmtId="0" fontId="14" fillId="7" borderId="4" xfId="2" applyFont="1" applyFill="1" applyBorder="1" applyAlignment="1" applyProtection="1">
      <alignment horizontal="left" vertical="center"/>
      <protection locked="0"/>
    </xf>
    <xf numFmtId="0" fontId="14" fillId="7" borderId="5" xfId="2" applyFont="1" applyFill="1" applyBorder="1" applyAlignment="1" applyProtection="1">
      <alignment horizontal="left" vertical="center"/>
      <protection locked="0"/>
    </xf>
    <xf numFmtId="0" fontId="14" fillId="7" borderId="2" xfId="2" applyFont="1" applyFill="1" applyBorder="1" applyAlignment="1" applyProtection="1">
      <alignment horizontal="left" vertical="center"/>
      <protection locked="0"/>
    </xf>
    <xf numFmtId="0" fontId="11" fillId="7" borderId="4" xfId="2" applyFont="1" applyFill="1" applyBorder="1" applyAlignment="1" applyProtection="1">
      <alignment horizontal="center" vertical="center" wrapText="1"/>
      <protection locked="0"/>
    </xf>
    <xf numFmtId="0" fontId="11" fillId="7" borderId="5" xfId="2" applyFont="1" applyFill="1" applyBorder="1" applyAlignment="1" applyProtection="1">
      <alignment horizontal="center" vertical="center" wrapText="1"/>
      <protection locked="0"/>
    </xf>
    <xf numFmtId="0" fontId="14" fillId="0" borderId="15" xfId="2" applyFont="1" applyBorder="1" applyAlignment="1" applyProtection="1">
      <alignment horizontal="left" vertical="center" wrapText="1"/>
      <protection locked="0"/>
    </xf>
    <xf numFmtId="0" fontId="14" fillId="0" borderId="18" xfId="2" applyFont="1" applyBorder="1" applyAlignment="1" applyProtection="1">
      <alignment horizontal="left" vertical="center" wrapText="1"/>
      <protection locked="0"/>
    </xf>
    <xf numFmtId="20" fontId="14" fillId="0" borderId="22" xfId="2" applyNumberFormat="1" applyFont="1" applyBorder="1" applyAlignment="1" applyProtection="1">
      <alignment horizontal="center" vertical="center" wrapText="1"/>
      <protection locked="0"/>
    </xf>
    <xf numFmtId="20" fontId="14" fillId="0" borderId="31" xfId="2" applyNumberFormat="1" applyFont="1" applyBorder="1" applyAlignment="1" applyProtection="1">
      <alignment horizontal="center" vertical="center" wrapText="1"/>
      <protection locked="0"/>
    </xf>
    <xf numFmtId="0" fontId="18" fillId="7" borderId="27" xfId="2" applyFont="1" applyFill="1" applyBorder="1" applyAlignment="1" applyProtection="1">
      <alignment horizontal="center" vertical="center" wrapText="1"/>
      <protection locked="0"/>
    </xf>
    <xf numFmtId="0" fontId="18" fillId="7" borderId="29" xfId="2" applyFont="1" applyFill="1" applyBorder="1" applyAlignment="1" applyProtection="1">
      <alignment horizontal="center" vertical="center" wrapText="1"/>
      <protection locked="0"/>
    </xf>
    <xf numFmtId="0" fontId="17" fillId="4" borderId="4" xfId="2" applyFont="1" applyFill="1" applyBorder="1" applyAlignment="1" applyProtection="1">
      <alignment horizontal="center" vertical="center" wrapText="1"/>
      <protection locked="0"/>
    </xf>
    <xf numFmtId="0" fontId="17" fillId="4" borderId="6" xfId="2" applyFont="1" applyFill="1" applyBorder="1" applyAlignment="1" applyProtection="1">
      <alignment horizontal="center" vertical="center" wrapText="1"/>
      <protection locked="0"/>
    </xf>
    <xf numFmtId="0" fontId="15" fillId="7" borderId="4" xfId="2" applyFont="1" applyFill="1" applyBorder="1" applyAlignment="1" applyProtection="1">
      <alignment horizontal="center" vertical="center"/>
      <protection locked="0"/>
    </xf>
    <xf numFmtId="0" fontId="15" fillId="7" borderId="5" xfId="2" applyFont="1" applyFill="1" applyBorder="1" applyAlignment="1" applyProtection="1">
      <alignment horizontal="center" vertical="center"/>
      <protection locked="0"/>
    </xf>
    <xf numFmtId="167" fontId="15" fillId="7" borderId="1" xfId="2" applyNumberFormat="1" applyFont="1" applyFill="1" applyBorder="1" applyAlignment="1" applyProtection="1">
      <alignment horizontal="center" vertical="center"/>
      <protection locked="0"/>
    </xf>
    <xf numFmtId="167" fontId="15" fillId="7" borderId="3" xfId="2" applyNumberFormat="1" applyFont="1" applyFill="1" applyBorder="1" applyAlignment="1" applyProtection="1">
      <alignment horizontal="center" vertical="center"/>
      <protection locked="0"/>
    </xf>
    <xf numFmtId="0" fontId="15" fillId="7" borderId="4" xfId="2" applyFont="1" applyFill="1" applyBorder="1" applyAlignment="1" applyProtection="1">
      <alignment horizontal="left" vertical="center" wrapText="1"/>
      <protection locked="0"/>
    </xf>
    <xf numFmtId="0" fontId="15" fillId="7" borderId="5" xfId="2" applyFont="1" applyFill="1" applyBorder="1" applyAlignment="1" applyProtection="1">
      <alignment horizontal="left" vertical="center" wrapText="1"/>
      <protection locked="0"/>
    </xf>
    <xf numFmtId="0" fontId="18" fillId="4" borderId="23" xfId="2" applyFont="1" applyFill="1" applyBorder="1" applyAlignment="1">
      <alignment horizontal="center" vertical="center" wrapText="1"/>
    </xf>
    <xf numFmtId="0" fontId="18" fillId="4" borderId="27" xfId="2" applyFont="1" applyFill="1" applyBorder="1" applyAlignment="1">
      <alignment horizontal="center" vertical="center" wrapText="1"/>
    </xf>
    <xf numFmtId="0" fontId="18" fillId="4" borderId="29" xfId="2" applyFont="1" applyFill="1" applyBorder="1" applyAlignment="1">
      <alignment horizontal="center" vertical="center" wrapText="1"/>
    </xf>
    <xf numFmtId="0" fontId="18" fillId="7" borderId="27" xfId="2" applyFont="1" applyFill="1" applyBorder="1" applyAlignment="1" applyProtection="1">
      <alignment horizontal="center" vertical="center"/>
      <protection locked="0"/>
    </xf>
    <xf numFmtId="0" fontId="18" fillId="7" borderId="29" xfId="2" applyFont="1" applyFill="1" applyBorder="1" applyAlignment="1" applyProtection="1">
      <alignment horizontal="center" vertical="center"/>
      <protection locked="0"/>
    </xf>
    <xf numFmtId="0" fontId="17" fillId="7" borderId="27" xfId="2" applyFont="1" applyFill="1" applyBorder="1" applyAlignment="1" applyProtection="1">
      <alignment horizontal="center" vertical="center" wrapText="1"/>
      <protection locked="0"/>
    </xf>
    <xf numFmtId="0" fontId="17" fillId="7" borderId="29" xfId="2" applyFont="1" applyFill="1" applyBorder="1" applyAlignment="1" applyProtection="1">
      <alignment horizontal="center" vertical="center" wrapText="1"/>
      <protection locked="0"/>
    </xf>
    <xf numFmtId="49" fontId="18" fillId="7" borderId="4" xfId="2" applyNumberFormat="1" applyFont="1" applyFill="1" applyBorder="1" applyAlignment="1" applyProtection="1">
      <alignment horizontal="center" vertical="center"/>
      <protection locked="0"/>
    </xf>
    <xf numFmtId="49" fontId="18" fillId="7" borderId="5" xfId="2" applyNumberFormat="1" applyFont="1" applyFill="1" applyBorder="1" applyAlignment="1" applyProtection="1">
      <alignment horizontal="center" vertical="center"/>
      <protection locked="0"/>
    </xf>
    <xf numFmtId="0" fontId="11" fillId="7" borderId="9" xfId="2" applyFont="1" applyFill="1" applyBorder="1" applyAlignment="1" applyProtection="1">
      <alignment horizontal="center" vertical="center"/>
      <protection locked="0"/>
    </xf>
    <xf numFmtId="0" fontId="11" fillId="7" borderId="11" xfId="2" applyFont="1" applyFill="1" applyBorder="1" applyAlignment="1" applyProtection="1">
      <alignment horizontal="center" vertical="center"/>
      <protection locked="0"/>
    </xf>
    <xf numFmtId="0" fontId="11" fillId="7" borderId="10" xfId="2" applyFont="1" applyFill="1" applyBorder="1" applyAlignment="1" applyProtection="1">
      <alignment horizontal="center" vertical="center"/>
      <protection locked="0"/>
    </xf>
    <xf numFmtId="167" fontId="18" fillId="4" borderId="4" xfId="2" applyNumberFormat="1" applyFont="1" applyFill="1" applyBorder="1" applyAlignment="1" applyProtection="1">
      <alignment horizontal="center" vertical="center"/>
      <protection locked="0"/>
    </xf>
    <xf numFmtId="167" fontId="18" fillId="4" borderId="5" xfId="2" applyNumberFormat="1" applyFont="1" applyFill="1" applyBorder="1" applyAlignment="1" applyProtection="1">
      <alignment horizontal="center" vertical="center"/>
      <protection locked="0"/>
    </xf>
    <xf numFmtId="167" fontId="18" fillId="4" borderId="6" xfId="2" applyNumberFormat="1" applyFont="1" applyFill="1" applyBorder="1" applyAlignment="1" applyProtection="1">
      <alignment horizontal="center" vertical="center"/>
      <protection locked="0"/>
    </xf>
    <xf numFmtId="0" fontId="18" fillId="7" borderId="4" xfId="2" applyFont="1" applyFill="1" applyBorder="1" applyAlignment="1" applyProtection="1">
      <alignment horizontal="center" vertical="center" wrapText="1"/>
      <protection locked="0"/>
    </xf>
    <xf numFmtId="0" fontId="18" fillId="7" borderId="6" xfId="2" applyFont="1" applyFill="1" applyBorder="1" applyAlignment="1" applyProtection="1">
      <alignment horizontal="center" vertical="center" wrapText="1"/>
      <protection locked="0"/>
    </xf>
    <xf numFmtId="49" fontId="17" fillId="6" borderId="4" xfId="2" applyNumberFormat="1" applyFont="1" applyFill="1" applyBorder="1" applyAlignment="1" applyProtection="1">
      <alignment horizontal="center" vertical="center"/>
      <protection locked="0"/>
    </xf>
    <xf numFmtId="49" fontId="17" fillId="6" borderId="5" xfId="2" applyNumberFormat="1" applyFont="1" applyFill="1" applyBorder="1" applyAlignment="1" applyProtection="1">
      <alignment horizontal="center" vertical="center"/>
      <protection locked="0"/>
    </xf>
    <xf numFmtId="49" fontId="17" fillId="7" borderId="4" xfId="2" applyNumberFormat="1" applyFont="1" applyFill="1" applyBorder="1" applyAlignment="1" applyProtection="1">
      <alignment horizontal="center" vertical="center"/>
      <protection locked="0"/>
    </xf>
    <xf numFmtId="49" fontId="17" fillId="7" borderId="5" xfId="2" applyNumberFormat="1" applyFont="1" applyFill="1" applyBorder="1" applyAlignment="1" applyProtection="1">
      <alignment horizontal="center" vertical="center"/>
      <protection locked="0"/>
    </xf>
    <xf numFmtId="49" fontId="18" fillId="7" borderId="4" xfId="2" applyNumberFormat="1" applyFont="1" applyFill="1" applyBorder="1" applyAlignment="1" applyProtection="1">
      <alignment horizontal="center" vertical="center" wrapText="1"/>
      <protection locked="0"/>
    </xf>
    <xf numFmtId="49" fontId="18" fillId="7" borderId="6" xfId="2" applyNumberFormat="1" applyFont="1" applyFill="1" applyBorder="1" applyAlignment="1" applyProtection="1">
      <alignment horizontal="center" vertical="center" wrapText="1"/>
      <protection locked="0"/>
    </xf>
    <xf numFmtId="0" fontId="16" fillId="0" borderId="3" xfId="2" applyFont="1" applyBorder="1" applyAlignment="1" applyProtection="1">
      <alignment horizontal="center" vertical="center"/>
      <protection locked="0"/>
    </xf>
    <xf numFmtId="0" fontId="16" fillId="0" borderId="8" xfId="2" applyFont="1" applyBorder="1" applyAlignment="1" applyProtection="1">
      <alignment horizontal="center" vertical="center"/>
      <protection locked="0"/>
    </xf>
    <xf numFmtId="0" fontId="16" fillId="0" borderId="11" xfId="2" applyFont="1" applyBorder="1" applyAlignment="1" applyProtection="1">
      <alignment horizontal="center" vertical="center"/>
      <protection locked="0"/>
    </xf>
    <xf numFmtId="0" fontId="17" fillId="0" borderId="23" xfId="2" applyFont="1" applyBorder="1" applyAlignment="1" applyProtection="1">
      <alignment horizontal="center" vertical="center" wrapText="1"/>
      <protection locked="0"/>
    </xf>
    <xf numFmtId="0" fontId="17" fillId="0" borderId="27" xfId="2" applyFont="1" applyBorder="1" applyAlignment="1" applyProtection="1">
      <alignment horizontal="center" vertical="center" wrapText="1"/>
      <protection locked="0"/>
    </xf>
    <xf numFmtId="0" fontId="17" fillId="0" borderId="29" xfId="2" applyFont="1" applyBorder="1" applyAlignment="1" applyProtection="1">
      <alignment horizontal="center" vertical="center" wrapText="1"/>
      <protection locked="0"/>
    </xf>
    <xf numFmtId="0" fontId="16" fillId="0" borderId="23" xfId="2" applyFont="1" applyBorder="1" applyAlignment="1" applyProtection="1">
      <alignment horizontal="center" vertical="center"/>
      <protection locked="0"/>
    </xf>
    <xf numFmtId="0" fontId="16" fillId="0" borderId="27" xfId="2" applyFont="1" applyBorder="1" applyAlignment="1" applyProtection="1">
      <alignment horizontal="center" vertical="center"/>
      <protection locked="0"/>
    </xf>
    <xf numFmtId="0" fontId="16" fillId="0" borderId="29" xfId="2" applyFont="1" applyBorder="1" applyAlignment="1" applyProtection="1">
      <alignment horizontal="center" vertical="center"/>
      <protection locked="0"/>
    </xf>
    <xf numFmtId="0" fontId="16" fillId="0" borderId="23" xfId="2" applyFont="1" applyBorder="1" applyAlignment="1" applyProtection="1">
      <alignment horizontal="center" vertical="center" wrapText="1"/>
      <protection locked="0"/>
    </xf>
    <xf numFmtId="0" fontId="16" fillId="0" borderId="27" xfId="2" applyFont="1" applyBorder="1" applyAlignment="1" applyProtection="1">
      <alignment horizontal="center" vertical="center" wrapText="1"/>
      <protection locked="0"/>
    </xf>
    <xf numFmtId="0" fontId="16" fillId="0" borderId="29" xfId="2" applyFont="1" applyBorder="1" applyAlignment="1" applyProtection="1">
      <alignment horizontal="center" vertical="center" wrapText="1"/>
      <protection locked="0"/>
    </xf>
    <xf numFmtId="20" fontId="18" fillId="7" borderId="4" xfId="2" applyNumberFormat="1" applyFont="1" applyFill="1" applyBorder="1" applyAlignment="1" applyProtection="1">
      <alignment horizontal="center" vertical="center" wrapText="1"/>
      <protection locked="0"/>
    </xf>
    <xf numFmtId="20" fontId="18" fillId="7" borderId="6" xfId="2" applyNumberFormat="1" applyFont="1" applyFill="1" applyBorder="1" applyAlignment="1" applyProtection="1">
      <alignment horizontal="center" vertical="center" wrapText="1"/>
      <protection locked="0"/>
    </xf>
    <xf numFmtId="0" fontId="17" fillId="0" borderId="17" xfId="2" applyFont="1" applyBorder="1" applyAlignment="1" applyProtection="1">
      <alignment horizontal="center" vertical="center"/>
      <protection locked="0"/>
    </xf>
    <xf numFmtId="0" fontId="17" fillId="0" borderId="18" xfId="2" applyFont="1" applyBorder="1" applyAlignment="1" applyProtection="1">
      <alignment horizontal="center" vertical="center"/>
      <protection locked="0"/>
    </xf>
    <xf numFmtId="49" fontId="45" fillId="6" borderId="14" xfId="3" applyNumberFormat="1" applyFont="1" applyFill="1" applyBorder="1" applyAlignment="1" applyProtection="1">
      <alignment horizontal="center" vertical="center"/>
      <protection locked="0"/>
    </xf>
    <xf numFmtId="49" fontId="45" fillId="6" borderId="15" xfId="3" applyNumberFormat="1" applyFont="1" applyFill="1" applyBorder="1" applyAlignment="1" applyProtection="1">
      <alignment horizontal="center" vertical="center"/>
      <protection locked="0"/>
    </xf>
    <xf numFmtId="49" fontId="45" fillId="6" borderId="16" xfId="3" applyNumberFormat="1" applyFont="1" applyFill="1" applyBorder="1" applyAlignment="1" applyProtection="1">
      <alignment horizontal="center" vertical="center"/>
      <protection locked="0"/>
    </xf>
    <xf numFmtId="0" fontId="13" fillId="7" borderId="4" xfId="2" applyFont="1" applyFill="1" applyBorder="1" applyAlignment="1" applyProtection="1">
      <alignment horizontal="center" vertical="center"/>
      <protection locked="0"/>
    </xf>
    <xf numFmtId="0" fontId="13" fillId="7" borderId="6" xfId="2" applyFont="1" applyFill="1" applyBorder="1" applyAlignment="1" applyProtection="1">
      <alignment horizontal="center" vertical="center"/>
      <protection locked="0"/>
    </xf>
    <xf numFmtId="0" fontId="13" fillId="7" borderId="5" xfId="2" applyFont="1" applyFill="1" applyBorder="1" applyAlignment="1" applyProtection="1">
      <alignment horizontal="center" vertical="center"/>
      <protection locked="0"/>
    </xf>
    <xf numFmtId="0" fontId="7" fillId="0" borderId="1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14" fontId="8" fillId="5" borderId="4" xfId="2" applyNumberFormat="1" applyFont="1" applyFill="1" applyBorder="1" applyAlignment="1" applyProtection="1">
      <alignment horizontal="center" vertical="center"/>
      <protection locked="0"/>
    </xf>
    <xf numFmtId="14" fontId="8" fillId="5" borderId="5" xfId="2" applyNumberFormat="1" applyFont="1" applyFill="1" applyBorder="1" applyAlignment="1" applyProtection="1">
      <alignment horizontal="center" vertical="center"/>
      <protection locked="0"/>
    </xf>
    <xf numFmtId="14" fontId="8" fillId="5" borderId="6" xfId="2" applyNumberFormat="1" applyFont="1" applyFill="1" applyBorder="1" applyAlignment="1" applyProtection="1">
      <alignment horizontal="center" vertical="center"/>
      <protection locked="0"/>
    </xf>
    <xf numFmtId="1" fontId="98" fillId="6" borderId="1" xfId="2" applyNumberFormat="1" applyFont="1" applyFill="1" applyBorder="1" applyAlignment="1" applyProtection="1">
      <alignment horizontal="center" vertical="center"/>
      <protection locked="0"/>
    </xf>
    <xf numFmtId="1" fontId="98" fillId="6" borderId="2" xfId="2" applyNumberFormat="1" applyFont="1" applyFill="1" applyBorder="1" applyAlignment="1" applyProtection="1">
      <alignment horizontal="center" vertical="center"/>
      <protection locked="0"/>
    </xf>
    <xf numFmtId="1" fontId="98" fillId="6" borderId="3" xfId="2" applyNumberFormat="1" applyFont="1" applyFill="1" applyBorder="1" applyAlignment="1" applyProtection="1">
      <alignment horizontal="center" vertical="center"/>
      <protection locked="0"/>
    </xf>
    <xf numFmtId="1" fontId="98" fillId="6" borderId="9" xfId="2" applyNumberFormat="1" applyFont="1" applyFill="1" applyBorder="1" applyAlignment="1" applyProtection="1">
      <alignment horizontal="center" vertical="center"/>
      <protection locked="0"/>
    </xf>
    <xf numFmtId="1" fontId="98" fillId="6" borderId="10" xfId="2" applyNumberFormat="1" applyFont="1" applyFill="1" applyBorder="1" applyAlignment="1" applyProtection="1">
      <alignment horizontal="center" vertical="center"/>
      <protection locked="0"/>
    </xf>
    <xf numFmtId="1" fontId="98" fillId="6" borderId="11" xfId="2" applyNumberFormat="1" applyFont="1" applyFill="1" applyBorder="1" applyAlignment="1" applyProtection="1">
      <alignment horizontal="center" vertical="center"/>
      <protection locked="0"/>
    </xf>
    <xf numFmtId="0" fontId="10" fillId="5" borderId="4" xfId="2" applyFont="1" applyFill="1" applyBorder="1" applyAlignment="1" applyProtection="1">
      <alignment horizontal="center" vertical="center"/>
      <protection locked="0"/>
    </xf>
    <xf numFmtId="0" fontId="10" fillId="5" borderId="5" xfId="2" applyFont="1" applyFill="1" applyBorder="1" applyAlignment="1" applyProtection="1">
      <alignment horizontal="center" vertical="center"/>
      <protection locked="0"/>
    </xf>
    <xf numFmtId="0" fontId="10" fillId="5" borderId="6" xfId="2" applyFont="1" applyFill="1" applyBorder="1" applyAlignment="1" applyProtection="1">
      <alignment horizontal="center" vertical="center"/>
      <protection locked="0"/>
    </xf>
    <xf numFmtId="0" fontId="17" fillId="0" borderId="12" xfId="2" applyFont="1" applyBorder="1" applyAlignment="1" applyProtection="1">
      <alignment horizontal="center" vertical="center"/>
      <protection locked="0"/>
    </xf>
    <xf numFmtId="0" fontId="17" fillId="0" borderId="13" xfId="2" applyFont="1" applyBorder="1" applyAlignment="1" applyProtection="1">
      <alignment horizontal="center" vertical="center"/>
      <protection locked="0"/>
    </xf>
    <xf numFmtId="1" fontId="45" fillId="6" borderId="15" xfId="2" applyNumberFormat="1" applyFont="1" applyFill="1" applyBorder="1" applyAlignment="1" applyProtection="1">
      <alignment horizontal="center" vertical="center"/>
      <protection locked="0"/>
    </xf>
    <xf numFmtId="1" fontId="45" fillId="6" borderId="16" xfId="2" applyNumberFormat="1" applyFont="1" applyFill="1" applyBorder="1" applyAlignment="1" applyProtection="1">
      <alignment horizontal="center" vertical="center"/>
      <protection locked="0"/>
    </xf>
    <xf numFmtId="1" fontId="45" fillId="6" borderId="14" xfId="2" applyNumberFormat="1" applyFont="1" applyFill="1" applyBorder="1" applyAlignment="1" applyProtection="1">
      <alignment horizontal="center" vertical="center" wrapText="1"/>
      <protection locked="0"/>
    </xf>
    <xf numFmtId="1" fontId="45" fillId="6" borderId="15" xfId="2" applyNumberFormat="1" applyFont="1" applyFill="1" applyBorder="1" applyAlignment="1" applyProtection="1">
      <alignment horizontal="center" vertical="center" wrapText="1"/>
      <protection locked="0"/>
    </xf>
    <xf numFmtId="1" fontId="45" fillId="6" borderId="16" xfId="2" applyNumberFormat="1" applyFont="1" applyFill="1" applyBorder="1" applyAlignment="1" applyProtection="1">
      <alignment horizontal="center" vertical="center" wrapText="1"/>
      <protection locked="0"/>
    </xf>
    <xf numFmtId="0" fontId="66" fillId="0" borderId="4" xfId="2" applyFont="1" applyBorder="1" applyAlignment="1" applyProtection="1">
      <alignment vertical="center" wrapText="1"/>
      <protection locked="0"/>
    </xf>
    <xf numFmtId="0" fontId="66" fillId="0" borderId="5" xfId="2" applyFont="1" applyBorder="1" applyAlignment="1" applyProtection="1">
      <alignment vertical="center" wrapText="1"/>
      <protection locked="0"/>
    </xf>
    <xf numFmtId="0" fontId="66" fillId="0" borderId="6" xfId="2" applyFont="1" applyBorder="1" applyAlignment="1" applyProtection="1">
      <alignment vertical="center" wrapText="1"/>
      <protection locked="0"/>
    </xf>
    <xf numFmtId="0" fontId="66" fillId="0" borderId="59" xfId="2" applyFont="1" applyBorder="1" applyAlignment="1" applyProtection="1">
      <alignment horizontal="left" vertical="center" wrapText="1"/>
      <protection locked="0"/>
    </xf>
    <xf numFmtId="0" fontId="66" fillId="0" borderId="60" xfId="2" applyFont="1" applyBorder="1" applyAlignment="1" applyProtection="1">
      <alignment horizontal="left" vertical="center" wrapText="1"/>
      <protection locked="0"/>
    </xf>
    <xf numFmtId="0" fontId="66" fillId="0" borderId="61" xfId="2" applyFont="1" applyBorder="1" applyAlignment="1" applyProtection="1">
      <alignment horizontal="left" vertical="center" wrapText="1"/>
      <protection locked="0"/>
    </xf>
    <xf numFmtId="49" fontId="25" fillId="3" borderId="42" xfId="2" applyNumberFormat="1" applyFont="1" applyFill="1" applyBorder="1" applyAlignment="1" applyProtection="1">
      <alignment horizontal="center" vertical="center" wrapText="1"/>
      <protection locked="0"/>
    </xf>
    <xf numFmtId="49" fontId="25" fillId="3" borderId="31" xfId="2" applyNumberFormat="1" applyFont="1" applyFill="1" applyBorder="1" applyAlignment="1" applyProtection="1">
      <alignment horizontal="center" vertical="center" wrapText="1"/>
      <protection locked="0"/>
    </xf>
    <xf numFmtId="0" fontId="38" fillId="6" borderId="17" xfId="2" applyFont="1" applyFill="1" applyBorder="1" applyAlignment="1" applyProtection="1">
      <alignment horizontal="left" vertical="center" wrapText="1"/>
      <protection locked="0"/>
    </xf>
    <xf numFmtId="0" fontId="62" fillId="6" borderId="15" xfId="2" applyFont="1" applyFill="1" applyBorder="1" applyAlignment="1" applyProtection="1">
      <alignment horizontal="left" vertical="center" wrapText="1"/>
      <protection locked="0"/>
    </xf>
    <xf numFmtId="0" fontId="62" fillId="6" borderId="16" xfId="2" applyFont="1" applyFill="1" applyBorder="1" applyAlignment="1" applyProtection="1">
      <alignment horizontal="left" vertical="center" wrapText="1"/>
      <protection locked="0"/>
    </xf>
    <xf numFmtId="0" fontId="54" fillId="0" borderId="17" xfId="2" applyFont="1" applyBorder="1" applyAlignment="1" applyProtection="1">
      <alignment vertical="center" wrapText="1"/>
      <protection locked="0"/>
    </xf>
    <xf numFmtId="0" fontId="54" fillId="0" borderId="15" xfId="2" applyFont="1" applyBorder="1" applyAlignment="1" applyProtection="1">
      <alignment vertical="center" wrapText="1"/>
      <protection locked="0"/>
    </xf>
    <xf numFmtId="0" fontId="54" fillId="0" borderId="18" xfId="2" applyFont="1" applyBorder="1" applyAlignment="1" applyProtection="1">
      <alignment vertical="center" wrapText="1"/>
      <protection locked="0"/>
    </xf>
    <xf numFmtId="0" fontId="54" fillId="0" borderId="17" xfId="2" applyFont="1" applyBorder="1" applyAlignment="1" applyProtection="1">
      <alignment horizontal="left" vertical="center" wrapText="1"/>
      <protection locked="0"/>
    </xf>
    <xf numFmtId="0" fontId="54" fillId="0" borderId="15" xfId="2" applyFont="1" applyBorder="1" applyAlignment="1" applyProtection="1">
      <alignment horizontal="left" vertical="center" wrapText="1"/>
      <protection locked="0"/>
    </xf>
    <xf numFmtId="0" fontId="54" fillId="0" borderId="18" xfId="2" applyFont="1" applyBorder="1" applyAlignment="1" applyProtection="1">
      <alignment horizontal="left" vertical="center" wrapText="1"/>
      <protection locked="0"/>
    </xf>
    <xf numFmtId="0" fontId="54" fillId="6" borderId="17" xfId="2" applyFont="1" applyFill="1" applyBorder="1" applyAlignment="1" applyProtection="1">
      <alignment horizontal="left" vertical="center" wrapText="1"/>
      <protection locked="0"/>
    </xf>
    <xf numFmtId="0" fontId="54" fillId="6" borderId="15" xfId="2" applyFont="1" applyFill="1" applyBorder="1" applyAlignment="1" applyProtection="1">
      <alignment horizontal="left" vertical="center" wrapText="1"/>
      <protection locked="0"/>
    </xf>
    <xf numFmtId="0" fontId="54" fillId="6" borderId="18" xfId="2" applyFont="1" applyFill="1" applyBorder="1" applyAlignment="1" applyProtection="1">
      <alignment horizontal="left" vertical="center" wrapText="1"/>
      <protection locked="0"/>
    </xf>
    <xf numFmtId="49" fontId="13" fillId="7" borderId="0" xfId="2" applyNumberFormat="1" applyFont="1" applyFill="1" applyAlignment="1" applyProtection="1">
      <alignment horizontal="center" vertical="center"/>
      <protection locked="0"/>
    </xf>
    <xf numFmtId="49" fontId="13" fillId="7" borderId="8" xfId="2" applyNumberFormat="1" applyFont="1" applyFill="1" applyBorder="1" applyAlignment="1" applyProtection="1">
      <alignment horizontal="center" vertical="center"/>
      <protection locked="0"/>
    </xf>
    <xf numFmtId="0" fontId="54" fillId="0" borderId="17" xfId="2" applyFont="1" applyBorder="1" applyAlignment="1" applyProtection="1">
      <alignment horizontal="left" vertical="top" wrapText="1"/>
      <protection locked="0"/>
    </xf>
    <xf numFmtId="0" fontId="54" fillId="0" borderId="15" xfId="2" applyFont="1" applyBorder="1" applyAlignment="1" applyProtection="1">
      <alignment horizontal="left" vertical="top" wrapText="1"/>
      <protection locked="0"/>
    </xf>
    <xf numFmtId="0" fontId="54" fillId="0" borderId="18" xfId="2" applyFont="1" applyBorder="1" applyAlignment="1" applyProtection="1">
      <alignment horizontal="left" vertical="top" wrapText="1"/>
      <protection locked="0"/>
    </xf>
    <xf numFmtId="49" fontId="18" fillId="7" borderId="6" xfId="2" applyNumberFormat="1" applyFont="1" applyFill="1" applyBorder="1" applyAlignment="1" applyProtection="1">
      <alignment horizontal="center" vertical="center"/>
      <protection locked="0"/>
    </xf>
    <xf numFmtId="0" fontId="11" fillId="0" borderId="17" xfId="2" applyFont="1" applyBorder="1" applyAlignment="1" applyProtection="1">
      <alignment horizontal="center" vertical="center"/>
      <protection locked="0"/>
    </xf>
    <xf numFmtId="0" fontId="11" fillId="0" borderId="18" xfId="2" applyFont="1" applyBorder="1" applyAlignment="1" applyProtection="1">
      <alignment horizontal="center" vertical="center"/>
      <protection locked="0"/>
    </xf>
    <xf numFmtId="49" fontId="12" fillId="6" borderId="14" xfId="3" applyNumberFormat="1" applyFont="1" applyFill="1" applyBorder="1" applyAlignment="1" applyProtection="1">
      <alignment horizontal="center" vertical="center"/>
      <protection locked="0"/>
    </xf>
    <xf numFmtId="49" fontId="12" fillId="6" borderId="15" xfId="3" applyNumberFormat="1" applyFont="1" applyFill="1" applyBorder="1" applyAlignment="1" applyProtection="1">
      <alignment horizontal="center" vertical="center"/>
      <protection locked="0"/>
    </xf>
    <xf numFmtId="49" fontId="12" fillId="6" borderId="16" xfId="3" applyNumberFormat="1" applyFont="1" applyFill="1" applyBorder="1" applyAlignment="1" applyProtection="1">
      <alignment horizontal="center" vertical="center"/>
      <protection locked="0"/>
    </xf>
    <xf numFmtId="1" fontId="9" fillId="6" borderId="1" xfId="2" applyNumberFormat="1" applyFont="1" applyFill="1" applyBorder="1" applyAlignment="1" applyProtection="1">
      <alignment horizontal="center" vertical="center"/>
      <protection locked="0"/>
    </xf>
    <xf numFmtId="1" fontId="9" fillId="6" borderId="2" xfId="2" applyNumberFormat="1" applyFont="1" applyFill="1" applyBorder="1" applyAlignment="1" applyProtection="1">
      <alignment horizontal="center" vertical="center"/>
      <protection locked="0"/>
    </xf>
    <xf numFmtId="1" fontId="9" fillId="6" borderId="3" xfId="2" applyNumberFormat="1" applyFont="1" applyFill="1" applyBorder="1" applyAlignment="1" applyProtection="1">
      <alignment horizontal="center" vertical="center"/>
      <protection locked="0"/>
    </xf>
    <xf numFmtId="1" fontId="9" fillId="6" borderId="9" xfId="2" applyNumberFormat="1" applyFont="1" applyFill="1" applyBorder="1" applyAlignment="1" applyProtection="1">
      <alignment horizontal="center" vertical="center"/>
      <protection locked="0"/>
    </xf>
    <xf numFmtId="1" fontId="9" fillId="6" borderId="10" xfId="2" applyNumberFormat="1" applyFont="1" applyFill="1" applyBorder="1" applyAlignment="1" applyProtection="1">
      <alignment horizontal="center" vertical="center"/>
      <protection locked="0"/>
    </xf>
    <xf numFmtId="1" fontId="9" fillId="6" borderId="11" xfId="2" applyNumberFormat="1" applyFont="1" applyFill="1" applyBorder="1" applyAlignment="1" applyProtection="1">
      <alignment horizontal="center" vertical="center"/>
      <protection locked="0"/>
    </xf>
    <xf numFmtId="0" fontId="11" fillId="0" borderId="12" xfId="2" applyFont="1" applyBorder="1" applyAlignment="1" applyProtection="1">
      <alignment horizontal="center" vertical="center"/>
      <protection locked="0"/>
    </xf>
    <xf numFmtId="0" fontId="11" fillId="0" borderId="13" xfId="2" applyFont="1" applyBorder="1" applyAlignment="1" applyProtection="1">
      <alignment horizontal="center" vertical="center"/>
      <protection locked="0"/>
    </xf>
    <xf numFmtId="1" fontId="12" fillId="6" borderId="14" xfId="2" applyNumberFormat="1" applyFont="1" applyFill="1" applyBorder="1" applyAlignment="1" applyProtection="1">
      <alignment horizontal="center" vertical="center"/>
      <protection locked="0"/>
    </xf>
    <xf numFmtId="1" fontId="12" fillId="6" borderId="15" xfId="2" applyNumberFormat="1" applyFont="1" applyFill="1" applyBorder="1" applyAlignment="1" applyProtection="1">
      <alignment horizontal="center" vertical="center"/>
      <protection locked="0"/>
    </xf>
    <xf numFmtId="1" fontId="12" fillId="6" borderId="16" xfId="2" applyNumberFormat="1" applyFont="1" applyFill="1" applyBorder="1" applyAlignment="1" applyProtection="1">
      <alignment horizontal="center" vertical="center"/>
      <protection locked="0"/>
    </xf>
    <xf numFmtId="1" fontId="12" fillId="6" borderId="14" xfId="2" applyNumberFormat="1" applyFont="1" applyFill="1" applyBorder="1" applyAlignment="1" applyProtection="1">
      <alignment horizontal="center" vertical="center" wrapText="1"/>
      <protection locked="0"/>
    </xf>
    <xf numFmtId="1" fontId="12" fillId="6" borderId="15" xfId="2" applyNumberFormat="1" applyFont="1" applyFill="1" applyBorder="1" applyAlignment="1" applyProtection="1">
      <alignment horizontal="center" vertical="center" wrapText="1"/>
      <protection locked="0"/>
    </xf>
    <xf numFmtId="1" fontId="12" fillId="6" borderId="16" xfId="2" applyNumberFormat="1" applyFont="1" applyFill="1" applyBorder="1" applyAlignment="1" applyProtection="1">
      <alignment horizontal="center" vertical="center" wrapText="1"/>
      <protection locked="0"/>
    </xf>
    <xf numFmtId="0" fontId="62" fillId="6" borderId="25" xfId="2" applyFont="1" applyFill="1" applyBorder="1" applyAlignment="1" applyProtection="1">
      <alignment horizontal="center" vertical="center" wrapText="1"/>
      <protection locked="0"/>
    </xf>
    <xf numFmtId="49" fontId="13" fillId="7" borderId="7" xfId="2" applyNumberFormat="1" applyFont="1" applyFill="1" applyBorder="1" applyAlignment="1" applyProtection="1">
      <alignment horizontal="center" vertical="center"/>
      <protection locked="0"/>
    </xf>
    <xf numFmtId="0" fontId="76" fillId="0" borderId="17" xfId="2" applyFont="1" applyBorder="1" applyAlignment="1" applyProtection="1">
      <alignment horizontal="left" vertical="center" wrapText="1"/>
      <protection locked="0"/>
    </xf>
    <xf numFmtId="0" fontId="76" fillId="0" borderId="15" xfId="2" applyFont="1" applyBorder="1" applyAlignment="1" applyProtection="1">
      <alignment horizontal="left" vertical="center" wrapText="1"/>
      <protection locked="0"/>
    </xf>
    <xf numFmtId="0" fontId="76" fillId="0" borderId="18" xfId="2" applyFont="1" applyBorder="1" applyAlignment="1" applyProtection="1">
      <alignment horizontal="left" vertical="center" wrapText="1"/>
      <protection locked="0"/>
    </xf>
    <xf numFmtId="0" fontId="31" fillId="7" borderId="4" xfId="2" applyFont="1" applyFill="1" applyBorder="1" applyAlignment="1" applyProtection="1">
      <alignment horizontal="left" vertical="center"/>
      <protection locked="0"/>
    </xf>
    <xf numFmtId="0" fontId="31" fillId="7" borderId="5" xfId="2" applyFont="1" applyFill="1" applyBorder="1" applyAlignment="1" applyProtection="1">
      <alignment horizontal="left" vertical="center"/>
      <protection locked="0"/>
    </xf>
    <xf numFmtId="0" fontId="31" fillId="7" borderId="2" xfId="2" applyFont="1" applyFill="1" applyBorder="1" applyAlignment="1" applyProtection="1">
      <alignment horizontal="left" vertical="center"/>
      <protection locked="0"/>
    </xf>
    <xf numFmtId="20" fontId="35" fillId="3" borderId="17" xfId="2" applyNumberFormat="1" applyFont="1" applyFill="1" applyBorder="1" applyAlignment="1" applyProtection="1">
      <alignment horizontal="center" vertical="center" wrapText="1"/>
      <protection locked="0"/>
    </xf>
    <xf numFmtId="20" fontId="35" fillId="3" borderId="18" xfId="2" applyNumberFormat="1" applyFont="1" applyFill="1" applyBorder="1" applyAlignment="1" applyProtection="1">
      <alignment horizontal="center" vertical="center" wrapText="1"/>
      <protection locked="0"/>
    </xf>
    <xf numFmtId="0" fontId="62" fillId="6" borderId="25" xfId="2" applyFont="1" applyFill="1" applyBorder="1" applyAlignment="1" applyProtection="1">
      <alignment horizontal="left" vertical="center" wrapText="1"/>
      <protection locked="0"/>
    </xf>
    <xf numFmtId="0" fontId="54" fillId="12" borderId="17" xfId="2" applyFont="1" applyFill="1" applyBorder="1" applyAlignment="1" applyProtection="1">
      <alignment horizontal="left" vertical="center" wrapText="1"/>
      <protection locked="0"/>
    </xf>
    <xf numFmtId="0" fontId="54" fillId="12" borderId="15" xfId="2" applyFont="1" applyFill="1" applyBorder="1" applyAlignment="1" applyProtection="1">
      <alignment horizontal="left" vertical="center" wrapText="1"/>
      <protection locked="0"/>
    </xf>
    <xf numFmtId="0" fontId="54" fillId="12" borderId="18" xfId="2" applyFont="1" applyFill="1" applyBorder="1" applyAlignment="1" applyProtection="1">
      <alignment horizontal="left" vertical="center" wrapText="1"/>
      <protection locked="0"/>
    </xf>
    <xf numFmtId="0" fontId="79" fillId="6" borderId="15" xfId="2" applyFont="1" applyFill="1" applyBorder="1" applyAlignment="1" applyProtection="1">
      <alignment horizontal="center" vertical="center"/>
      <protection locked="0"/>
    </xf>
    <xf numFmtId="0" fontId="79" fillId="6" borderId="17" xfId="2" applyFont="1" applyFill="1" applyBorder="1" applyAlignment="1" applyProtection="1">
      <alignment horizontal="center" vertical="center"/>
      <protection locked="0"/>
    </xf>
    <xf numFmtId="0" fontId="79" fillId="6" borderId="16" xfId="2" applyFont="1" applyFill="1" applyBorder="1" applyAlignment="1" applyProtection="1">
      <alignment horizontal="center" vertical="center"/>
      <protection locked="0"/>
    </xf>
    <xf numFmtId="20" fontId="19" fillId="3" borderId="47" xfId="2" applyNumberFormat="1" applyFont="1" applyFill="1" applyBorder="1" applyAlignment="1" applyProtection="1">
      <alignment horizontal="center" vertical="center" wrapText="1"/>
      <protection locked="0"/>
    </xf>
    <xf numFmtId="20" fontId="19" fillId="3" borderId="32" xfId="2" applyNumberFormat="1" applyFont="1" applyFill="1" applyBorder="1" applyAlignment="1" applyProtection="1">
      <alignment horizontal="center" vertical="center" wrapText="1"/>
      <protection locked="0"/>
    </xf>
    <xf numFmtId="20" fontId="19" fillId="3" borderId="33" xfId="2" applyNumberFormat="1" applyFont="1" applyFill="1" applyBorder="1" applyAlignment="1" applyProtection="1">
      <alignment horizontal="center" vertical="center" wrapText="1"/>
      <protection locked="0"/>
    </xf>
    <xf numFmtId="20" fontId="19" fillId="3" borderId="58" xfId="2" applyNumberFormat="1" applyFont="1" applyFill="1" applyBorder="1" applyAlignment="1" applyProtection="1">
      <alignment horizontal="center" vertical="center" wrapText="1"/>
      <protection locked="0"/>
    </xf>
    <xf numFmtId="49" fontId="79" fillId="6" borderId="15" xfId="2" applyNumberFormat="1" applyFont="1" applyFill="1" applyBorder="1" applyAlignment="1" applyProtection="1">
      <alignment horizontal="center" vertical="center"/>
      <protection locked="0"/>
    </xf>
    <xf numFmtId="0" fontId="97" fillId="14" borderId="10" xfId="2" applyFont="1" applyFill="1" applyBorder="1" applyAlignment="1" applyProtection="1">
      <alignment horizontal="center" vertical="center" wrapText="1"/>
      <protection locked="0"/>
    </xf>
    <xf numFmtId="0" fontId="97" fillId="14" borderId="11" xfId="2" applyFont="1" applyFill="1" applyBorder="1" applyAlignment="1" applyProtection="1">
      <alignment horizontal="center" vertical="center" wrapText="1"/>
      <protection locked="0"/>
    </xf>
    <xf numFmtId="0" fontId="97" fillId="14" borderId="5" xfId="2" applyFont="1" applyFill="1" applyBorder="1" applyAlignment="1" applyProtection="1">
      <alignment horizontal="center" vertical="center" wrapText="1"/>
      <protection locked="0"/>
    </xf>
    <xf numFmtId="20" fontId="19" fillId="13" borderId="4" xfId="2" applyNumberFormat="1" applyFont="1" applyFill="1" applyBorder="1" applyAlignment="1" applyProtection="1">
      <alignment horizontal="center" vertical="center" wrapText="1"/>
      <protection locked="0"/>
    </xf>
    <xf numFmtId="20" fontId="19" fillId="13" borderId="55" xfId="2" applyNumberFormat="1" applyFont="1" applyFill="1" applyBorder="1" applyAlignment="1" applyProtection="1">
      <alignment horizontal="center" vertical="center" wrapText="1"/>
      <protection locked="0"/>
    </xf>
    <xf numFmtId="0" fontId="71" fillId="6" borderId="5" xfId="2" applyFont="1" applyFill="1" applyBorder="1" applyAlignment="1" applyProtection="1">
      <alignment horizontal="center" vertical="center" wrapText="1"/>
      <protection locked="0"/>
    </xf>
    <xf numFmtId="0" fontId="72" fillId="6" borderId="5" xfId="2" applyFont="1" applyFill="1" applyBorder="1" applyAlignment="1" applyProtection="1">
      <alignment horizontal="center" vertical="center" wrapText="1"/>
      <protection locked="0"/>
    </xf>
    <xf numFmtId="0" fontId="72" fillId="6" borderId="6" xfId="2" applyFont="1" applyFill="1" applyBorder="1" applyAlignment="1" applyProtection="1">
      <alignment horizontal="center" vertical="center" wrapText="1"/>
      <protection locked="0"/>
    </xf>
    <xf numFmtId="0" fontId="19" fillId="12" borderId="4" xfId="2" applyFont="1" applyFill="1" applyBorder="1" applyAlignment="1" applyProtection="1">
      <alignment horizontal="center" vertical="center" wrapText="1"/>
      <protection locked="0"/>
    </xf>
    <xf numFmtId="0" fontId="19" fillId="12" borderId="5" xfId="2" applyFont="1" applyFill="1" applyBorder="1" applyAlignment="1" applyProtection="1">
      <alignment horizontal="center" vertical="center" wrapText="1"/>
      <protection locked="0"/>
    </xf>
    <xf numFmtId="0" fontId="19" fillId="12" borderId="6" xfId="2" applyFont="1" applyFill="1" applyBorder="1" applyAlignment="1" applyProtection="1">
      <alignment horizontal="center" vertical="center" wrapText="1"/>
      <protection locked="0"/>
    </xf>
    <xf numFmtId="0" fontId="91" fillId="0" borderId="17" xfId="2" applyFont="1" applyBorder="1" applyAlignment="1" applyProtection="1">
      <alignment horizontal="left" vertical="center" wrapText="1"/>
      <protection locked="0"/>
    </xf>
    <xf numFmtId="0" fontId="91" fillId="0" borderId="15" xfId="2" applyFont="1" applyBorder="1" applyAlignment="1" applyProtection="1">
      <alignment horizontal="left" vertical="center" wrapText="1"/>
      <protection locked="0"/>
    </xf>
    <xf numFmtId="0" fontId="91" fillId="0" borderId="18" xfId="2" applyFont="1" applyBorder="1" applyAlignment="1" applyProtection="1">
      <alignment horizontal="left" vertical="center" wrapText="1"/>
      <protection locked="0"/>
    </xf>
    <xf numFmtId="0" fontId="91" fillId="0" borderId="17" xfId="2" applyFont="1" applyBorder="1" applyAlignment="1" applyProtection="1">
      <alignment vertical="center" wrapText="1"/>
      <protection locked="0"/>
    </xf>
    <xf numFmtId="0" fontId="91" fillId="0" borderId="15" xfId="2" applyFont="1" applyBorder="1" applyAlignment="1" applyProtection="1">
      <alignment vertical="center" wrapText="1"/>
      <protection locked="0"/>
    </xf>
    <xf numFmtId="0" fontId="91" fillId="0" borderId="18" xfId="2" applyFont="1" applyBorder="1" applyAlignment="1" applyProtection="1">
      <alignment vertical="center" wrapText="1"/>
      <protection locked="0"/>
    </xf>
    <xf numFmtId="0" fontId="91" fillId="6" borderId="17" xfId="2" applyFont="1" applyFill="1" applyBorder="1" applyAlignment="1" applyProtection="1">
      <alignment horizontal="left" vertical="center" wrapText="1"/>
      <protection locked="0"/>
    </xf>
    <xf numFmtId="0" fontId="91" fillId="6" borderId="15" xfId="2" applyFont="1" applyFill="1" applyBorder="1" applyAlignment="1" applyProtection="1">
      <alignment horizontal="left" vertical="center" wrapText="1"/>
      <protection locked="0"/>
    </xf>
    <xf numFmtId="0" fontId="91" fillId="6" borderId="18" xfId="2" applyFont="1" applyFill="1" applyBorder="1" applyAlignment="1" applyProtection="1">
      <alignment horizontal="left" vertical="center" wrapText="1"/>
      <protection locked="0"/>
    </xf>
    <xf numFmtId="0" fontId="55" fillId="7" borderId="1" xfId="2" applyFont="1" applyFill="1" applyBorder="1" applyAlignment="1" applyProtection="1">
      <alignment horizontal="center" vertical="center" wrapText="1"/>
      <protection locked="0"/>
    </xf>
    <xf numFmtId="0" fontId="55" fillId="7" borderId="2" xfId="2" applyFont="1" applyFill="1" applyBorder="1" applyAlignment="1" applyProtection="1">
      <alignment horizontal="center" vertical="center" wrapText="1"/>
      <protection locked="0"/>
    </xf>
    <xf numFmtId="0" fontId="55" fillId="7" borderId="3" xfId="2" applyFont="1" applyFill="1" applyBorder="1" applyAlignment="1" applyProtection="1">
      <alignment horizontal="center" vertical="center" wrapText="1"/>
      <protection locked="0"/>
    </xf>
    <xf numFmtId="0" fontId="55" fillId="7" borderId="9" xfId="2" applyFont="1" applyFill="1" applyBorder="1" applyAlignment="1" applyProtection="1">
      <alignment horizontal="center" vertical="center" wrapText="1"/>
      <protection locked="0"/>
    </xf>
    <xf numFmtId="0" fontId="55" fillId="7" borderId="10" xfId="2" applyFont="1" applyFill="1" applyBorder="1" applyAlignment="1" applyProtection="1">
      <alignment horizontal="center" vertical="center" wrapText="1"/>
      <protection locked="0"/>
    </xf>
    <xf numFmtId="0" fontId="55" fillId="7" borderId="11" xfId="2" applyFont="1" applyFill="1" applyBorder="1" applyAlignment="1" applyProtection="1">
      <alignment horizontal="center" vertical="center" wrapText="1"/>
      <protection locked="0"/>
    </xf>
    <xf numFmtId="0" fontId="91" fillId="0" borderId="47" xfId="2" applyFont="1" applyBorder="1" applyAlignment="1" applyProtection="1">
      <alignment horizontal="left" vertical="center" wrapText="1"/>
      <protection locked="0"/>
    </xf>
    <xf numFmtId="0" fontId="91" fillId="0" borderId="50" xfId="2" applyFont="1" applyBorder="1" applyAlignment="1" applyProtection="1">
      <alignment horizontal="left" vertical="center" wrapText="1"/>
      <protection locked="0"/>
    </xf>
    <xf numFmtId="0" fontId="91" fillId="0" borderId="32" xfId="2" applyFont="1" applyBorder="1" applyAlignment="1" applyProtection="1">
      <alignment horizontal="left" vertical="center" wrapText="1"/>
      <protection locked="0"/>
    </xf>
    <xf numFmtId="0" fontId="93" fillId="0" borderId="17" xfId="5" applyBorder="1" applyAlignment="1" applyProtection="1">
      <alignment horizontal="left" vertical="center" wrapText="1"/>
      <protection locked="0"/>
    </xf>
    <xf numFmtId="167" fontId="66" fillId="7" borderId="1" xfId="2" applyNumberFormat="1" applyFont="1" applyFill="1" applyBorder="1" applyAlignment="1" applyProtection="1">
      <alignment horizontal="center" vertical="center"/>
      <protection locked="0"/>
    </xf>
    <xf numFmtId="167" fontId="66" fillId="7" borderId="3" xfId="2" applyNumberFormat="1" applyFont="1" applyFill="1" applyBorder="1" applyAlignment="1" applyProtection="1">
      <alignment horizontal="center" vertical="center"/>
      <protection locked="0"/>
    </xf>
    <xf numFmtId="0" fontId="66" fillId="7" borderId="4" xfId="2" applyFont="1" applyFill="1" applyBorder="1" applyAlignment="1" applyProtection="1">
      <alignment horizontal="left" vertical="center" wrapText="1"/>
      <protection locked="0"/>
    </xf>
    <xf numFmtId="0" fontId="66" fillId="7" borderId="5" xfId="2" applyFont="1" applyFill="1" applyBorder="1" applyAlignment="1" applyProtection="1">
      <alignment horizontal="left" vertical="center" wrapText="1"/>
      <protection locked="0"/>
    </xf>
    <xf numFmtId="167" fontId="66" fillId="7" borderId="4" xfId="2" applyNumberFormat="1" applyFont="1" applyFill="1" applyBorder="1" applyAlignment="1" applyProtection="1">
      <alignment horizontal="center" vertical="center"/>
      <protection locked="0"/>
    </xf>
    <xf numFmtId="167" fontId="66" fillId="7" borderId="6" xfId="2" applyNumberFormat="1" applyFont="1" applyFill="1" applyBorder="1" applyAlignment="1" applyProtection="1">
      <alignment horizontal="center" vertical="center"/>
      <protection locked="0"/>
    </xf>
    <xf numFmtId="0" fontId="87" fillId="7" borderId="4" xfId="2" applyFont="1" applyFill="1" applyBorder="1" applyAlignment="1" applyProtection="1">
      <alignment horizontal="left" vertical="center"/>
      <protection locked="0"/>
    </xf>
    <xf numFmtId="0" fontId="87" fillId="7" borderId="5" xfId="2" applyFont="1" applyFill="1" applyBorder="1" applyAlignment="1" applyProtection="1">
      <alignment horizontal="left" vertical="center"/>
      <protection locked="0"/>
    </xf>
    <xf numFmtId="0" fontId="87" fillId="7" borderId="2" xfId="2" applyFont="1" applyFill="1" applyBorder="1" applyAlignment="1" applyProtection="1">
      <alignment horizontal="left" vertical="center"/>
      <protection locked="0"/>
    </xf>
    <xf numFmtId="0" fontId="66" fillId="7" borderId="4" xfId="2" applyFont="1" applyFill="1" applyBorder="1" applyAlignment="1" applyProtection="1">
      <alignment horizontal="center" vertical="center" wrapText="1"/>
      <protection locked="0"/>
    </xf>
    <xf numFmtId="0" fontId="66" fillId="7" borderId="5" xfId="2" applyFont="1" applyFill="1" applyBorder="1" applyAlignment="1" applyProtection="1">
      <alignment horizontal="center" vertical="center" wrapText="1"/>
      <protection locked="0"/>
    </xf>
    <xf numFmtId="0" fontId="79" fillId="7" borderId="27" xfId="2" applyFont="1" applyFill="1" applyBorder="1" applyAlignment="1" applyProtection="1">
      <alignment horizontal="center" vertical="center"/>
      <protection locked="0"/>
    </xf>
    <xf numFmtId="0" fontId="79" fillId="7" borderId="27" xfId="2" applyFont="1" applyFill="1" applyBorder="1" applyAlignment="1" applyProtection="1">
      <alignment horizontal="center" vertical="center" wrapText="1"/>
      <protection locked="0"/>
    </xf>
    <xf numFmtId="0" fontId="66" fillId="4" borderId="4" xfId="2" applyFont="1" applyFill="1" applyBorder="1" applyAlignment="1" applyProtection="1">
      <alignment horizontal="center" vertical="center" wrapText="1"/>
      <protection locked="0"/>
    </xf>
    <xf numFmtId="0" fontId="66" fillId="4" borderId="6" xfId="2" applyFont="1" applyFill="1" applyBorder="1" applyAlignment="1" applyProtection="1">
      <alignment horizontal="center" vertical="center" wrapText="1"/>
      <protection locked="0"/>
    </xf>
    <xf numFmtId="0" fontId="66" fillId="7" borderId="4" xfId="2" applyFont="1" applyFill="1" applyBorder="1" applyAlignment="1" applyProtection="1">
      <alignment horizontal="center" vertical="center"/>
      <protection locked="0"/>
    </xf>
    <xf numFmtId="0" fontId="66" fillId="7" borderId="6" xfId="2" applyFont="1" applyFill="1" applyBorder="1" applyAlignment="1" applyProtection="1">
      <alignment horizontal="center" vertical="center"/>
      <protection locked="0"/>
    </xf>
    <xf numFmtId="0" fontId="66" fillId="7" borderId="5" xfId="2" applyFont="1" applyFill="1" applyBorder="1" applyAlignment="1" applyProtection="1">
      <alignment horizontal="center" vertical="center"/>
      <protection locked="0"/>
    </xf>
    <xf numFmtId="167" fontId="79" fillId="4" borderId="4" xfId="2" applyNumberFormat="1" applyFont="1" applyFill="1" applyBorder="1" applyAlignment="1" applyProtection="1">
      <alignment horizontal="center" vertical="center"/>
      <protection locked="0"/>
    </xf>
    <xf numFmtId="167" fontId="79" fillId="4" borderId="5" xfId="2" applyNumberFormat="1" applyFont="1" applyFill="1" applyBorder="1" applyAlignment="1" applyProtection="1">
      <alignment horizontal="center" vertical="center"/>
      <protection locked="0"/>
    </xf>
    <xf numFmtId="167" fontId="79" fillId="4" borderId="6" xfId="2" applyNumberFormat="1" applyFont="1" applyFill="1" applyBorder="1" applyAlignment="1" applyProtection="1">
      <alignment horizontal="center" vertical="center"/>
      <protection locked="0"/>
    </xf>
    <xf numFmtId="167" fontId="66" fillId="4" borderId="4" xfId="2" applyNumberFormat="1" applyFont="1" applyFill="1" applyBorder="1" applyAlignment="1" applyProtection="1">
      <alignment horizontal="center" vertical="center"/>
      <protection locked="0"/>
    </xf>
    <xf numFmtId="167" fontId="66" fillId="4" borderId="5" xfId="2" applyNumberFormat="1" applyFont="1" applyFill="1" applyBorder="1" applyAlignment="1" applyProtection="1">
      <alignment horizontal="center" vertical="center"/>
      <protection locked="0"/>
    </xf>
    <xf numFmtId="167" fontId="66" fillId="4" borderId="6" xfId="2" applyNumberFormat="1" applyFont="1" applyFill="1" applyBorder="1" applyAlignment="1" applyProtection="1">
      <alignment horizontal="center" vertical="center"/>
      <protection locked="0"/>
    </xf>
    <xf numFmtId="0" fontId="66" fillId="4" borderId="23" xfId="2" applyFont="1" applyFill="1" applyBorder="1" applyAlignment="1">
      <alignment horizontal="center" vertical="center" wrapText="1"/>
    </xf>
    <xf numFmtId="0" fontId="66" fillId="4" borderId="27" xfId="2" applyFont="1" applyFill="1" applyBorder="1" applyAlignment="1">
      <alignment horizontal="center" vertical="center" wrapText="1"/>
    </xf>
    <xf numFmtId="0" fontId="66" fillId="4" borderId="29" xfId="2" applyFont="1" applyFill="1" applyBorder="1" applyAlignment="1">
      <alignment horizontal="center" vertical="center" wrapText="1"/>
    </xf>
    <xf numFmtId="49" fontId="66" fillId="7" borderId="9" xfId="2" applyNumberFormat="1" applyFont="1" applyFill="1" applyBorder="1" applyAlignment="1" applyProtection="1">
      <alignment horizontal="center" vertical="center"/>
      <protection locked="0"/>
    </xf>
    <xf numFmtId="49" fontId="66" fillId="7" borderId="11" xfId="2" applyNumberFormat="1" applyFont="1" applyFill="1" applyBorder="1" applyAlignment="1" applyProtection="1">
      <alignment horizontal="center" vertical="center"/>
      <protection locked="0"/>
    </xf>
    <xf numFmtId="49" fontId="66" fillId="7" borderId="4" xfId="2" applyNumberFormat="1" applyFont="1" applyFill="1" applyBorder="1" applyAlignment="1" applyProtection="1">
      <alignment horizontal="center" vertical="center" wrapText="1"/>
      <protection locked="0"/>
    </xf>
    <xf numFmtId="49" fontId="66" fillId="7" borderId="5" xfId="2" applyNumberFormat="1" applyFont="1" applyFill="1" applyBorder="1" applyAlignment="1" applyProtection="1">
      <alignment horizontal="center" vertical="center" wrapText="1"/>
      <protection locked="0"/>
    </xf>
    <xf numFmtId="49" fontId="66" fillId="7" borderId="4" xfId="2" applyNumberFormat="1" applyFont="1" applyFill="1" applyBorder="1" applyAlignment="1" applyProtection="1">
      <alignment horizontal="center" vertical="center"/>
      <protection locked="0"/>
    </xf>
    <xf numFmtId="49" fontId="66" fillId="7" borderId="5" xfId="2" applyNumberFormat="1" applyFont="1" applyFill="1" applyBorder="1" applyAlignment="1" applyProtection="1">
      <alignment horizontal="center" vertical="center"/>
      <protection locked="0"/>
    </xf>
    <xf numFmtId="49" fontId="66" fillId="7" borderId="6" xfId="2" applyNumberFormat="1" applyFont="1" applyFill="1" applyBorder="1" applyAlignment="1" applyProtection="1">
      <alignment horizontal="center" vertical="center"/>
      <protection locked="0"/>
    </xf>
    <xf numFmtId="0" fontId="73" fillId="0" borderId="3" xfId="2" applyFont="1" applyBorder="1" applyAlignment="1" applyProtection="1">
      <alignment horizontal="center" vertical="center"/>
      <protection locked="0"/>
    </xf>
    <xf numFmtId="0" fontId="73" fillId="0" borderId="8" xfId="2" applyFont="1" applyBorder="1" applyAlignment="1" applyProtection="1">
      <alignment horizontal="center" vertical="center"/>
      <protection locked="0"/>
    </xf>
    <xf numFmtId="0" fontId="73" fillId="0" borderId="11" xfId="2" applyFont="1" applyBorder="1" applyAlignment="1" applyProtection="1">
      <alignment horizontal="center" vertical="center"/>
      <protection locked="0"/>
    </xf>
    <xf numFmtId="0" fontId="66" fillId="0" borderId="23" xfId="2" applyFont="1" applyBorder="1" applyAlignment="1" applyProtection="1">
      <alignment horizontal="center" vertical="center" wrapText="1"/>
      <protection locked="0"/>
    </xf>
    <xf numFmtId="0" fontId="66" fillId="0" borderId="27" xfId="2" applyFont="1" applyBorder="1" applyAlignment="1" applyProtection="1">
      <alignment horizontal="center" vertical="center" wrapText="1"/>
      <protection locked="0"/>
    </xf>
    <xf numFmtId="0" fontId="66" fillId="0" borderId="29" xfId="2" applyFont="1" applyBorder="1" applyAlignment="1" applyProtection="1">
      <alignment horizontal="center" vertical="center" wrapText="1"/>
      <protection locked="0"/>
    </xf>
    <xf numFmtId="0" fontId="73" fillId="0" borderId="23" xfId="2" applyFont="1" applyBorder="1" applyAlignment="1" applyProtection="1">
      <alignment horizontal="center" vertical="center"/>
      <protection locked="0"/>
    </xf>
    <xf numFmtId="0" fontId="73" fillId="0" borderId="27" xfId="2" applyFont="1" applyBorder="1" applyAlignment="1" applyProtection="1">
      <alignment horizontal="center" vertical="center"/>
      <protection locked="0"/>
    </xf>
    <xf numFmtId="0" fontId="73" fillId="0" borderId="29" xfId="2" applyFont="1" applyBorder="1" applyAlignment="1" applyProtection="1">
      <alignment horizontal="center" vertical="center"/>
      <protection locked="0"/>
    </xf>
    <xf numFmtId="0" fontId="73" fillId="0" borderId="23" xfId="2" applyFont="1" applyBorder="1" applyAlignment="1" applyProtection="1">
      <alignment horizontal="center" vertical="center" wrapText="1"/>
      <protection locked="0"/>
    </xf>
    <xf numFmtId="0" fontId="73" fillId="0" borderId="27" xfId="2" applyFont="1" applyBorder="1" applyAlignment="1" applyProtection="1">
      <alignment horizontal="center" vertical="center" wrapText="1"/>
      <protection locked="0"/>
    </xf>
    <xf numFmtId="0" fontId="73" fillId="0" borderId="29" xfId="2" applyFont="1" applyBorder="1" applyAlignment="1" applyProtection="1">
      <alignment horizontal="center" vertical="center" wrapText="1"/>
      <protection locked="0"/>
    </xf>
    <xf numFmtId="20" fontId="66" fillId="7" borderId="4" xfId="2" applyNumberFormat="1" applyFont="1" applyFill="1" applyBorder="1" applyAlignment="1" applyProtection="1">
      <alignment horizontal="center" vertical="center" wrapText="1"/>
      <protection locked="0"/>
    </xf>
    <xf numFmtId="20" fontId="66" fillId="7" borderId="6" xfId="2" applyNumberFormat="1" applyFont="1" applyFill="1" applyBorder="1" applyAlignment="1" applyProtection="1">
      <alignment horizontal="center" vertical="center" wrapText="1"/>
      <protection locked="0"/>
    </xf>
    <xf numFmtId="0" fontId="72" fillId="0" borderId="17" xfId="2" applyFont="1" applyBorder="1" applyAlignment="1" applyProtection="1">
      <alignment horizontal="center" vertical="center"/>
      <protection locked="0"/>
    </xf>
    <xf numFmtId="0" fontId="72" fillId="0" borderId="18" xfId="2" applyFont="1" applyBorder="1" applyAlignment="1" applyProtection="1">
      <alignment horizontal="center" vertical="center"/>
      <protection locked="0"/>
    </xf>
    <xf numFmtId="20" fontId="12" fillId="6" borderId="14" xfId="3" applyNumberFormat="1" applyFont="1" applyFill="1" applyBorder="1" applyAlignment="1" applyProtection="1">
      <alignment horizontal="center" vertical="center"/>
      <protection locked="0"/>
    </xf>
    <xf numFmtId="0" fontId="12" fillId="6" borderId="15" xfId="3" applyNumberFormat="1" applyFont="1" applyFill="1" applyBorder="1" applyAlignment="1" applyProtection="1">
      <alignment horizontal="center" vertical="center"/>
      <protection locked="0"/>
    </xf>
    <xf numFmtId="0" fontId="12" fillId="6" borderId="16" xfId="3" applyNumberFormat="1" applyFont="1" applyFill="1" applyBorder="1" applyAlignment="1" applyProtection="1">
      <alignment horizontal="center" vertical="center"/>
      <protection locked="0"/>
    </xf>
    <xf numFmtId="2" fontId="12" fillId="6" borderId="14" xfId="3" applyNumberFormat="1" applyFont="1" applyFill="1" applyBorder="1" applyAlignment="1" applyProtection="1">
      <alignment horizontal="center" vertical="center"/>
      <protection locked="0"/>
    </xf>
    <xf numFmtId="2" fontId="12" fillId="6" borderId="15" xfId="3" applyNumberFormat="1" applyFont="1" applyFill="1" applyBorder="1" applyAlignment="1" applyProtection="1">
      <alignment horizontal="center" vertical="center"/>
      <protection locked="0"/>
    </xf>
    <xf numFmtId="2" fontId="12" fillId="6" borderId="16" xfId="3" applyNumberFormat="1" applyFont="1" applyFill="1" applyBorder="1" applyAlignment="1" applyProtection="1">
      <alignment horizontal="center" vertical="center"/>
      <protection locked="0"/>
    </xf>
    <xf numFmtId="0" fontId="55" fillId="7" borderId="4" xfId="2" applyFont="1" applyFill="1" applyBorder="1" applyAlignment="1" applyProtection="1">
      <alignment horizontal="center" vertical="center"/>
      <protection locked="0"/>
    </xf>
    <xf numFmtId="0" fontId="55" fillId="7" borderId="6" xfId="2" applyFont="1" applyFill="1" applyBorder="1" applyAlignment="1" applyProtection="1">
      <alignment horizontal="center" vertical="center"/>
      <protection locked="0"/>
    </xf>
    <xf numFmtId="0" fontId="55" fillId="7" borderId="5" xfId="2" applyFont="1" applyFill="1" applyBorder="1" applyAlignment="1" applyProtection="1">
      <alignment horizontal="center" vertical="center"/>
      <protection locked="0"/>
    </xf>
    <xf numFmtId="14" fontId="70" fillId="5" borderId="4" xfId="2" applyNumberFormat="1" applyFont="1" applyFill="1" applyBorder="1" applyAlignment="1" applyProtection="1">
      <alignment horizontal="center" vertical="center"/>
      <protection locked="0"/>
    </xf>
    <xf numFmtId="14" fontId="70" fillId="5" borderId="5" xfId="2" applyNumberFormat="1" applyFont="1" applyFill="1" applyBorder="1" applyAlignment="1" applyProtection="1">
      <alignment horizontal="center" vertical="center"/>
      <protection locked="0"/>
    </xf>
    <xf numFmtId="14" fontId="70" fillId="5" borderId="6" xfId="2" applyNumberFormat="1" applyFont="1" applyFill="1" applyBorder="1" applyAlignment="1" applyProtection="1">
      <alignment horizontal="center" vertical="center"/>
      <protection locked="0"/>
    </xf>
    <xf numFmtId="1" fontId="71" fillId="6" borderId="1" xfId="2" applyNumberFormat="1" applyFont="1" applyFill="1" applyBorder="1" applyAlignment="1" applyProtection="1">
      <alignment horizontal="center" vertical="center"/>
      <protection locked="0"/>
    </xf>
    <xf numFmtId="1" fontId="71" fillId="6" borderId="2" xfId="2" applyNumberFormat="1" applyFont="1" applyFill="1" applyBorder="1" applyAlignment="1" applyProtection="1">
      <alignment horizontal="center" vertical="center"/>
      <protection locked="0"/>
    </xf>
    <xf numFmtId="1" fontId="71" fillId="6" borderId="3" xfId="2" applyNumberFormat="1" applyFont="1" applyFill="1" applyBorder="1" applyAlignment="1" applyProtection="1">
      <alignment horizontal="center" vertical="center"/>
      <protection locked="0"/>
    </xf>
    <xf numFmtId="1" fontId="71" fillId="6" borderId="9" xfId="2" applyNumberFormat="1" applyFont="1" applyFill="1" applyBorder="1" applyAlignment="1" applyProtection="1">
      <alignment horizontal="center" vertical="center"/>
      <protection locked="0"/>
    </xf>
    <xf numFmtId="1" fontId="71" fillId="6" borderId="10" xfId="2" applyNumberFormat="1" applyFont="1" applyFill="1" applyBorder="1" applyAlignment="1" applyProtection="1">
      <alignment horizontal="center" vertical="center"/>
      <protection locked="0"/>
    </xf>
    <xf numFmtId="1" fontId="71" fillId="6" borderId="11" xfId="2" applyNumberFormat="1" applyFont="1" applyFill="1" applyBorder="1" applyAlignment="1" applyProtection="1">
      <alignment horizontal="center" vertical="center"/>
      <protection locked="0"/>
    </xf>
    <xf numFmtId="0" fontId="70" fillId="5" borderId="4" xfId="2" applyFont="1" applyFill="1" applyBorder="1" applyAlignment="1" applyProtection="1">
      <alignment horizontal="center" vertical="center"/>
      <protection locked="0"/>
    </xf>
    <xf numFmtId="0" fontId="70" fillId="5" borderId="5" xfId="2" applyFont="1" applyFill="1" applyBorder="1" applyAlignment="1" applyProtection="1">
      <alignment horizontal="center" vertical="center"/>
      <protection locked="0"/>
    </xf>
    <xf numFmtId="0" fontId="70" fillId="5" borderId="6" xfId="2" applyFont="1" applyFill="1" applyBorder="1" applyAlignment="1" applyProtection="1">
      <alignment horizontal="center" vertical="center"/>
      <protection locked="0"/>
    </xf>
    <xf numFmtId="0" fontId="72" fillId="0" borderId="12" xfId="2" applyFont="1" applyBorder="1" applyAlignment="1" applyProtection="1">
      <alignment horizontal="center" vertical="center"/>
      <protection locked="0"/>
    </xf>
    <xf numFmtId="0" fontId="72" fillId="0" borderId="13" xfId="2" applyFont="1" applyBorder="1" applyAlignment="1" applyProtection="1">
      <alignment horizontal="center" vertical="center"/>
      <protection locked="0"/>
    </xf>
    <xf numFmtId="0" fontId="66" fillId="0" borderId="9" xfId="2" applyFont="1" applyBorder="1" applyAlignment="1" applyProtection="1">
      <alignment vertical="center" wrapText="1"/>
      <protection locked="0"/>
    </xf>
    <xf numFmtId="0" fontId="66" fillId="0" borderId="10" xfId="2" applyFont="1" applyBorder="1" applyAlignment="1" applyProtection="1">
      <alignment vertical="center" wrapText="1"/>
      <protection locked="0"/>
    </xf>
    <xf numFmtId="0" fontId="136" fillId="6" borderId="17" xfId="2" applyFont="1" applyFill="1" applyBorder="1" applyAlignment="1" applyProtection="1">
      <alignment horizontal="center" vertical="center" wrapText="1"/>
      <protection locked="0"/>
    </xf>
    <xf numFmtId="0" fontId="136" fillId="6" borderId="16" xfId="2" applyFont="1" applyFill="1" applyBorder="1" applyAlignment="1" applyProtection="1">
      <alignment horizontal="center" vertical="center" wrapText="1"/>
      <protection locked="0"/>
    </xf>
    <xf numFmtId="0" fontId="136" fillId="6" borderId="33" xfId="2" applyFont="1" applyFill="1" applyBorder="1" applyAlignment="1" applyProtection="1">
      <alignment horizontal="center" vertical="center" wrapText="1"/>
      <protection locked="0"/>
    </xf>
    <xf numFmtId="0" fontId="136" fillId="6" borderId="73" xfId="2" applyFont="1" applyFill="1" applyBorder="1" applyAlignment="1" applyProtection="1">
      <alignment horizontal="center" vertical="center" wrapText="1"/>
      <protection locked="0"/>
    </xf>
    <xf numFmtId="49" fontId="13" fillId="13" borderId="5" xfId="2" applyNumberFormat="1" applyFont="1" applyFill="1" applyBorder="1" applyAlignment="1" applyProtection="1">
      <alignment horizontal="center" vertical="center"/>
      <protection locked="0"/>
    </xf>
    <xf numFmtId="49" fontId="13" fillId="13" borderId="6" xfId="2" applyNumberFormat="1" applyFont="1" applyFill="1" applyBorder="1" applyAlignment="1" applyProtection="1">
      <alignment horizontal="center" vertical="center"/>
      <protection locked="0"/>
    </xf>
    <xf numFmtId="0" fontId="136" fillId="6" borderId="12" xfId="2" applyFont="1" applyFill="1" applyBorder="1" applyAlignment="1" applyProtection="1">
      <alignment horizontal="center" vertical="center" wrapText="1"/>
      <protection locked="0"/>
    </xf>
    <xf numFmtId="0" fontId="136" fillId="6" borderId="69" xfId="2" applyFont="1" applyFill="1" applyBorder="1" applyAlignment="1" applyProtection="1">
      <alignment horizontal="center" vertical="center" wrapText="1"/>
      <protection locked="0"/>
    </xf>
    <xf numFmtId="0" fontId="75" fillId="0" borderId="17" xfId="2" applyFont="1" applyBorder="1" applyAlignment="1" applyProtection="1">
      <alignment horizontal="left" vertical="center" wrapText="1"/>
      <protection locked="0"/>
    </xf>
    <xf numFmtId="0" fontId="66" fillId="7" borderId="6" xfId="2" applyFont="1" applyFill="1" applyBorder="1" applyAlignment="1" applyProtection="1">
      <alignment horizontal="center" vertical="center" wrapText="1"/>
      <protection locked="0"/>
    </xf>
    <xf numFmtId="49" fontId="66" fillId="7" borderId="6" xfId="2" applyNumberFormat="1" applyFont="1" applyFill="1" applyBorder="1" applyAlignment="1" applyProtection="1">
      <alignment horizontal="center" vertical="center" wrapText="1"/>
      <protection locked="0"/>
    </xf>
    <xf numFmtId="0" fontId="91" fillId="6" borderId="17" xfId="2" applyFont="1" applyFill="1" applyBorder="1" applyAlignment="1" applyProtection="1">
      <alignment horizontal="left" vertical="top" wrapText="1"/>
      <protection locked="0"/>
    </xf>
    <xf numFmtId="0" fontId="91" fillId="6" borderId="15" xfId="2" applyFont="1" applyFill="1" applyBorder="1" applyAlignment="1" applyProtection="1">
      <alignment horizontal="left" vertical="top" wrapText="1"/>
      <protection locked="0"/>
    </xf>
    <xf numFmtId="0" fontId="91" fillId="6" borderId="18" xfId="2" applyFont="1" applyFill="1" applyBorder="1" applyAlignment="1" applyProtection="1">
      <alignment horizontal="left" vertical="top" wrapText="1"/>
      <protection locked="0"/>
    </xf>
    <xf numFmtId="49" fontId="66" fillId="8" borderId="12" xfId="2" applyNumberFormat="1" applyFont="1" applyFill="1" applyBorder="1" applyAlignment="1" applyProtection="1">
      <alignment horizontal="center" vertical="center"/>
      <protection locked="0"/>
    </xf>
    <xf numFmtId="49" fontId="66" fillId="6" borderId="33" xfId="2" applyNumberFormat="1" applyFont="1" applyFill="1" applyBorder="1" applyAlignment="1" applyProtection="1">
      <alignment horizontal="center" vertical="center"/>
      <protection locked="0"/>
    </xf>
    <xf numFmtId="49" fontId="75" fillId="0" borderId="25" xfId="2" applyNumberFormat="1" applyFont="1" applyBorder="1" applyAlignment="1">
      <alignment horizontal="center" vertical="center"/>
    </xf>
    <xf numFmtId="49" fontId="66" fillId="6" borderId="4" xfId="2" applyNumberFormat="1" applyFont="1" applyFill="1" applyBorder="1" applyAlignment="1" applyProtection="1">
      <alignment horizontal="center" vertical="center"/>
      <protection locked="0"/>
    </xf>
    <xf numFmtId="49" fontId="66" fillId="6" borderId="5" xfId="2" applyNumberFormat="1" applyFont="1" applyFill="1" applyBorder="1" applyAlignment="1" applyProtection="1">
      <alignment horizontal="center" vertical="center"/>
      <protection locked="0"/>
    </xf>
    <xf numFmtId="0" fontId="74" fillId="0" borderId="25" xfId="2" applyFont="1" applyBorder="1" applyAlignment="1">
      <alignment horizontal="center" vertical="center" wrapText="1"/>
    </xf>
    <xf numFmtId="49" fontId="66" fillId="6" borderId="17" xfId="2" applyNumberFormat="1" applyFont="1" applyFill="1" applyBorder="1" applyAlignment="1" applyProtection="1">
      <alignment horizontal="center" vertical="center"/>
      <protection locked="0"/>
    </xf>
    <xf numFmtId="22" fontId="66" fillId="6" borderId="33" xfId="2" applyNumberFormat="1" applyFont="1" applyFill="1" applyBorder="1" applyAlignment="1" applyProtection="1">
      <alignment horizontal="center" vertical="center"/>
      <protection locked="0"/>
    </xf>
    <xf numFmtId="165" fontId="66" fillId="8" borderId="37" xfId="2" applyNumberFormat="1" applyFont="1" applyFill="1" applyBorder="1" applyAlignment="1" applyProtection="1">
      <alignment horizontal="center" vertical="center"/>
      <protection locked="0"/>
    </xf>
    <xf numFmtId="49" fontId="66" fillId="7" borderId="4" xfId="2" applyNumberFormat="1" applyFont="1" applyFill="1" applyBorder="1" applyAlignment="1" applyProtection="1">
      <alignment vertical="center" wrapText="1"/>
      <protection locked="0"/>
    </xf>
    <xf numFmtId="0" fontId="66" fillId="7" borderId="9" xfId="2" applyFont="1" applyFill="1" applyBorder="1" applyAlignment="1" applyProtection="1">
      <alignment horizontal="center" vertical="center"/>
      <protection locked="0"/>
    </xf>
    <xf numFmtId="0" fontId="66" fillId="7" borderId="11" xfId="2" applyFont="1" applyFill="1" applyBorder="1" applyAlignment="1" applyProtection="1">
      <alignment horizontal="center" vertical="center"/>
      <protection locked="0"/>
    </xf>
    <xf numFmtId="0" fontId="66" fillId="7" borderId="10" xfId="2" applyFont="1" applyFill="1" applyBorder="1" applyAlignment="1" applyProtection="1">
      <alignment horizontal="center" vertical="center"/>
      <protection locked="0"/>
    </xf>
    <xf numFmtId="0" fontId="54" fillId="6" borderId="14" xfId="2" applyFont="1" applyFill="1" applyBorder="1" applyAlignment="1" applyProtection="1">
      <alignment vertical="center"/>
      <protection locked="0"/>
    </xf>
    <xf numFmtId="49" fontId="66" fillId="4" borderId="47" xfId="2" applyNumberFormat="1" applyFont="1" applyFill="1" applyBorder="1" applyAlignment="1" applyProtection="1">
      <alignment horizontal="center" vertical="center"/>
      <protection locked="0"/>
    </xf>
    <xf numFmtId="49" fontId="66" fillId="4" borderId="50" xfId="2" applyNumberFormat="1" applyFont="1" applyFill="1" applyBorder="1" applyAlignment="1" applyProtection="1">
      <alignment horizontal="center" vertical="center"/>
      <protection locked="0"/>
    </xf>
    <xf numFmtId="0" fontId="66" fillId="4" borderId="15" xfId="2" applyFont="1" applyFill="1" applyBorder="1" applyAlignment="1" applyProtection="1">
      <alignment horizontal="center" vertical="center"/>
      <protection locked="0"/>
    </xf>
    <xf numFmtId="2" fontId="66" fillId="4" borderId="37" xfId="2" applyNumberFormat="1" applyFont="1" applyFill="1" applyBorder="1" applyAlignment="1" applyProtection="1">
      <alignment horizontal="center" vertical="center"/>
      <protection locked="0"/>
    </xf>
    <xf numFmtId="49" fontId="66" fillId="4" borderId="17" xfId="2" applyNumberFormat="1" applyFont="1" applyFill="1" applyBorder="1" applyAlignment="1" applyProtection="1">
      <alignment horizontal="center" vertical="center"/>
      <protection locked="0"/>
    </xf>
    <xf numFmtId="49" fontId="66" fillId="4" borderId="7" xfId="2" applyNumberFormat="1" applyFont="1" applyFill="1" applyBorder="1" applyAlignment="1" applyProtection="1">
      <alignment horizontal="center" vertical="center"/>
      <protection locked="0"/>
    </xf>
    <xf numFmtId="49" fontId="66" fillId="4" borderId="33" xfId="2" applyNumberFormat="1" applyFont="1" applyFill="1" applyBorder="1" applyAlignment="1" applyProtection="1">
      <alignment horizontal="center" vertical="center"/>
      <protection locked="0"/>
    </xf>
    <xf numFmtId="0" fontId="95" fillId="6" borderId="24" xfId="2" applyFont="1" applyFill="1" applyBorder="1" applyAlignment="1">
      <alignment horizontal="center" vertical="center" wrapText="1"/>
    </xf>
    <xf numFmtId="1" fontId="77" fillId="6" borderId="48" xfId="3" applyNumberFormat="1" applyFont="1" applyFill="1" applyBorder="1" applyAlignment="1" applyProtection="1">
      <alignment horizontal="center" vertical="center"/>
      <protection locked="0"/>
    </xf>
  </cellXfs>
  <cellStyles count="6">
    <cellStyle name="Гиперссылка" xfId="5" builtinId="8"/>
    <cellStyle name="Обычный" xfId="0" builtinId="0"/>
    <cellStyle name="Обычный 2" xfId="1" xr:uid="{287F091F-B9B9-4901-89BD-5600F9D07466}"/>
    <cellStyle name="Обычный 3" xfId="2" xr:uid="{3408F5A9-6A24-474F-AD4D-832DE8F806DD}"/>
    <cellStyle name="Обычный_Лист1" xfId="4" xr:uid="{0CC27181-3999-4C8B-8332-F729B48AA79F}"/>
    <cellStyle name="Финансовый 2" xfId="3" xr:uid="{6E501BED-7459-427C-BDFF-BF50047688DD}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19</xdr:row>
      <xdr:rowOff>0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F86251-6D49-4879-8E87-9068354F7CFA}"/>
            </a:ext>
          </a:extLst>
        </xdr:cNvPr>
        <xdr:cNvSpPr txBox="1"/>
      </xdr:nvSpPr>
      <xdr:spPr>
        <a:xfrm>
          <a:off x="23441025" y="57626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1</xdr:col>
      <xdr:colOff>198261</xdr:colOff>
      <xdr:row>2</xdr:row>
      <xdr:rowOff>23283</xdr:rowOff>
    </xdr:from>
    <xdr:to>
      <xdr:col>9</xdr:col>
      <xdr:colOff>385939</xdr:colOff>
      <xdr:row>8</xdr:row>
      <xdr:rowOff>80292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10CEC8A-3EF5-4A46-B028-5C4D79E3514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92000"/>
                  </a14:imgEffect>
                  <a14:imgEffect>
                    <a14:brightnessContrast bright="-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86" y="299508"/>
          <a:ext cx="11446228" cy="1495284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CEEE9F-92A8-4CC0-87A8-DBDB0BB2C1A2}"/>
            </a:ext>
          </a:extLst>
        </xdr:cNvPr>
        <xdr:cNvSpPr txBox="1"/>
      </xdr:nvSpPr>
      <xdr:spPr>
        <a:xfrm>
          <a:off x="34863829" y="720513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127000</xdr:colOff>
      <xdr:row>0</xdr:row>
      <xdr:rowOff>0</xdr:rowOff>
    </xdr:from>
    <xdr:to>
      <xdr:col>6</xdr:col>
      <xdr:colOff>1166091</xdr:colOff>
      <xdr:row>7</xdr:row>
      <xdr:rowOff>254000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96C885E-E3FA-4582-8D81-4A7E9EB07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0"/>
          <a:ext cx="17060141" cy="2587625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6E8ABC-181A-42A7-9B63-CDB25AA79ECD}"/>
            </a:ext>
          </a:extLst>
        </xdr:cNvPr>
        <xdr:cNvSpPr txBox="1"/>
      </xdr:nvSpPr>
      <xdr:spPr>
        <a:xfrm>
          <a:off x="34978129" y="720513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127000</xdr:colOff>
      <xdr:row>0</xdr:row>
      <xdr:rowOff>0</xdr:rowOff>
    </xdr:from>
    <xdr:to>
      <xdr:col>6</xdr:col>
      <xdr:colOff>1166091</xdr:colOff>
      <xdr:row>7</xdr:row>
      <xdr:rowOff>254000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14A71FB-2B7B-423B-8282-AE9962260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0"/>
          <a:ext cx="17060141" cy="2587625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AFF2D9-2424-481D-9F18-487721B486FE}"/>
            </a:ext>
          </a:extLst>
        </xdr:cNvPr>
        <xdr:cNvSpPr txBox="1"/>
      </xdr:nvSpPr>
      <xdr:spPr>
        <a:xfrm>
          <a:off x="34978129" y="720513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127000</xdr:colOff>
      <xdr:row>0</xdr:row>
      <xdr:rowOff>0</xdr:rowOff>
    </xdr:from>
    <xdr:to>
      <xdr:col>6</xdr:col>
      <xdr:colOff>1166091</xdr:colOff>
      <xdr:row>7</xdr:row>
      <xdr:rowOff>254000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337E4DB-59D5-4BB0-AF8E-87D140A8F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0"/>
          <a:ext cx="17060141" cy="2587625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78C7DD-DCD3-4E81-8BED-9B88D4292578}"/>
            </a:ext>
          </a:extLst>
        </xdr:cNvPr>
        <xdr:cNvSpPr txBox="1"/>
      </xdr:nvSpPr>
      <xdr:spPr>
        <a:xfrm>
          <a:off x="29053579" y="606213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910647</xdr:colOff>
      <xdr:row>7</xdr:row>
      <xdr:rowOff>261504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B990001-D441-44D8-AEED-95DD6DA44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912147" cy="193790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F5CDD3-FDAA-4343-9F06-9761C170277E}"/>
            </a:ext>
          </a:extLst>
        </xdr:cNvPr>
        <xdr:cNvSpPr txBox="1"/>
      </xdr:nvSpPr>
      <xdr:spPr>
        <a:xfrm>
          <a:off x="29158354" y="665268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1174750</xdr:colOff>
      <xdr:row>7</xdr:row>
      <xdr:rowOff>269874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BD1F233-FD03-49DE-904A-82FA280AD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81025" cy="251777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4E6E5E-8516-4592-8F20-8A8CBE9EBF1C}"/>
            </a:ext>
          </a:extLst>
        </xdr:cNvPr>
        <xdr:cNvSpPr txBox="1"/>
      </xdr:nvSpPr>
      <xdr:spPr>
        <a:xfrm>
          <a:off x="29253604" y="727180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1174750</xdr:colOff>
      <xdr:row>7</xdr:row>
      <xdr:rowOff>269874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8C11E18-7924-4604-8DD6-2E56A0929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81025" cy="251777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C5A2A7-3300-43EF-9A90-3D1BE31F8EE1}"/>
            </a:ext>
          </a:extLst>
        </xdr:cNvPr>
        <xdr:cNvSpPr txBox="1"/>
      </xdr:nvSpPr>
      <xdr:spPr>
        <a:xfrm>
          <a:off x="29253604" y="727180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1174750</xdr:colOff>
      <xdr:row>7</xdr:row>
      <xdr:rowOff>269874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395FCD1-B35D-49A4-BDDE-79994932B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81025" cy="251777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5AB93D-665E-484D-B5D7-8A60864D044B}"/>
            </a:ext>
          </a:extLst>
        </xdr:cNvPr>
        <xdr:cNvSpPr txBox="1"/>
      </xdr:nvSpPr>
      <xdr:spPr>
        <a:xfrm>
          <a:off x="29253604" y="727180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1174750</xdr:colOff>
      <xdr:row>7</xdr:row>
      <xdr:rowOff>269874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7B98FBB-2F7F-4727-AB12-D21A098D4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81025" cy="251777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447A6D-254A-4AFF-8FEF-B6B7076898A3}"/>
            </a:ext>
          </a:extLst>
        </xdr:cNvPr>
        <xdr:cNvSpPr txBox="1"/>
      </xdr:nvSpPr>
      <xdr:spPr>
        <a:xfrm>
          <a:off x="29253604" y="727180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1174750</xdr:colOff>
      <xdr:row>7</xdr:row>
      <xdr:rowOff>269874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2744976-2E36-4D7A-BDF9-88AD7CB53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81025" cy="251777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E16EC1-F781-4848-9813-570881D85B2D}"/>
            </a:ext>
          </a:extLst>
        </xdr:cNvPr>
        <xdr:cNvSpPr txBox="1"/>
      </xdr:nvSpPr>
      <xdr:spPr>
        <a:xfrm>
          <a:off x="34578079" y="718608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127000</xdr:colOff>
      <xdr:row>0</xdr:row>
      <xdr:rowOff>0</xdr:rowOff>
    </xdr:from>
    <xdr:to>
      <xdr:col>6</xdr:col>
      <xdr:colOff>1166091</xdr:colOff>
      <xdr:row>7</xdr:row>
      <xdr:rowOff>254000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D1A7CDE-F6BA-4DEB-B553-0A5DD9EBD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0"/>
          <a:ext cx="17060141" cy="2587625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EDE4C9-B93D-4065-A4FD-B2757B5F8424}"/>
            </a:ext>
          </a:extLst>
        </xdr:cNvPr>
        <xdr:cNvSpPr txBox="1"/>
      </xdr:nvSpPr>
      <xdr:spPr>
        <a:xfrm>
          <a:off x="34863829" y="720513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127000</xdr:colOff>
      <xdr:row>0</xdr:row>
      <xdr:rowOff>0</xdr:rowOff>
    </xdr:from>
    <xdr:to>
      <xdr:col>6</xdr:col>
      <xdr:colOff>1166091</xdr:colOff>
      <xdr:row>7</xdr:row>
      <xdr:rowOff>254000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1B6957D-387B-4DE4-9445-D459B5F5D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0"/>
          <a:ext cx="17060141" cy="2587625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4;&#1077;&#1076;&#1077;&#1085;&#1085;&#1103;%2012.07.2022%20&#8470;716%20&#1055;&#1088;&#1086;&#1083;&#1077;&#1090;&#1072;&#1088;&#1089;&#1100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16 Пролетарська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2FF35E-F6BD-4674-AB53-00DEF70A1D7A}" name="Таблица4673426" displayName="Таблица4673426" ref="A4:K12" totalsRowCount="1" headerRowDxfId="47" dataDxfId="46" totalsRowDxfId="45">
  <autoFilter ref="A4:K11" xr:uid="{A56199DB-EAD2-42BD-A1E2-09CBD0338F78}"/>
  <sortState xmlns:xlrd2="http://schemas.microsoft.com/office/spreadsheetml/2017/richdata2" ref="A5:K9">
    <sortCondition ref="A4:A11"/>
  </sortState>
  <tableColumns count="11">
    <tableColumn id="9" xr3:uid="{23310775-E55B-4473-963E-D510B223571A}" name="Етап" dataDxfId="44" totalsRowDxfId="43"/>
    <tableColumn id="2" xr3:uid="{922A11D3-308F-42F8-95EA-31B5BAE2EACC}" name="Назва робіт" dataDxfId="42" totalsRowDxfId="41"/>
    <tableColumn id="16" xr3:uid="{B7FA4A6A-B5DE-4327-B35F-A04222D3BB68}" name="План" totalsRowFunction="sum" dataDxfId="40" totalsRowDxfId="39"/>
    <tableColumn id="15" xr3:uid="{864DABBD-B6E6-4D2D-AEEC-DA0CD28D78BF}" name="Акт №" dataDxfId="38" totalsRowDxfId="37"/>
    <tableColumn id="17" xr3:uid="{C68E4822-2AB0-4BDA-B189-8BCA59D15DC9}" name="Акт" dataDxfId="36" totalsRowDxfId="35"/>
    <tableColumn id="14" xr3:uid="{D586AA24-DF6C-4265-AA46-56F5C9C71A65}" name="Акт, грн" totalsRowFunction="sum" dataDxfId="34" totalsRowDxfId="33"/>
    <tableColumn id="10" xr3:uid="{DD4D724B-7F3C-4C81-BE8B-6F16B45CD515}" name="Начало" dataDxfId="32" totalsRowDxfId="31"/>
    <tableColumn id="11" xr3:uid="{DA6EC3F0-855C-4C33-A19E-14AC5451AB3D}" name="Конец" dataDxfId="30" totalsRowDxfId="29"/>
    <tableColumn id="12" xr3:uid="{87F85209-523B-4057-91BC-FA5D2971BDE4}" name="Факт" totalsRowFunction="custom" dataDxfId="28">
      <calculatedColumnFormula>Таблица4673426[[#This Row],[Конец]]-Таблица4673426[[#This Row],[Начало]]+1</calculatedColumnFormula>
      <totalsRowFormula>SUBTOTAL(109,Таблица4673426[Факт])-I8</totalsRowFormula>
    </tableColumn>
    <tableColumn id="5" xr3:uid="{A651DD5F-7FA3-4756-B245-B0E8168801A7}" name="Факт - План" totalsRowFunction="sum" dataDxfId="27" totalsRowDxfId="26">
      <calculatedColumnFormula>Таблица4673426[[#This Row],[Факт]]-Таблица4673426[[#This Row],[План]]</calculatedColumnFormula>
    </tableColumn>
    <tableColumn id="8" xr3:uid="{8CCD8EE8-EC6B-4404-8C9F-D14B9B2C76B2}" name="Штраф, грн" totalsRowFunction="sum" dataDxfId="25" totalsRowDxfId="24">
      <calculatedColumnFormula>IF(#REF!=1,Таблица4673426[[#This Row],[Акт, грн]]*$K$1,0)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EADF90B-2C7E-4D9F-8C88-592EB42E9290}" name="Таблица467342610" displayName="Таблица467342610" ref="A16:K24" totalsRowCount="1" headerRowDxfId="23" dataDxfId="22" totalsRowDxfId="21">
  <autoFilter ref="A16:K23" xr:uid="{CEADF90B-2C7E-4D9F-8C88-592EB42E9290}"/>
  <sortState xmlns:xlrd2="http://schemas.microsoft.com/office/spreadsheetml/2017/richdata2" ref="A17:K20">
    <sortCondition ref="A4:A11"/>
  </sortState>
  <tableColumns count="11">
    <tableColumn id="9" xr3:uid="{DFF8D043-25D9-42A1-80C0-6AD6D6C3A799}" name="Етап" dataDxfId="20" totalsRowDxfId="19"/>
    <tableColumn id="2" xr3:uid="{9249FB6B-6D50-40B1-946A-9644F8E698C6}" name="Назва робіт" dataDxfId="18" totalsRowDxfId="17"/>
    <tableColumn id="16" xr3:uid="{90E98076-9A30-46C4-B35E-714ACB4C14D5}" name="План" totalsRowFunction="sum" dataDxfId="16" totalsRowDxfId="15"/>
    <tableColumn id="15" xr3:uid="{E2BFFFF0-63BA-43ED-A752-57BC7A6FA421}" name="Акт №" dataDxfId="14" totalsRowDxfId="13"/>
    <tableColumn id="17" xr3:uid="{009D1343-61B0-46AA-B68F-06BC5E74666E}" name="Акт" dataDxfId="12" totalsRowDxfId="11"/>
    <tableColumn id="14" xr3:uid="{43FB04D4-2EB1-4989-9B61-5C29F8BC8082}" name="Акт, грн" totalsRowFunction="sum" dataDxfId="10" totalsRowDxfId="9"/>
    <tableColumn id="10" xr3:uid="{B0F1DAC6-4F34-42AD-9B51-EF5CF50480C7}" name="Начало" dataDxfId="8" totalsRowDxfId="7"/>
    <tableColumn id="11" xr3:uid="{A4AC5877-F642-4ADC-B301-AFCEB136F5DF}" name="Конец" dataDxfId="6" totalsRowDxfId="5"/>
    <tableColumn id="12" xr3:uid="{18A59CC4-9FA0-4B32-B76B-A2E3D6D354A6}" name="Факт" totalsRowFunction="custom" dataDxfId="4">
      <calculatedColumnFormula>Таблица467342610[[#This Row],[Конец]]-Таблица467342610[[#This Row],[Начало]]+1</calculatedColumnFormula>
      <totalsRowFormula>SUBTOTAL(109,Таблица467342610[Факт])-I21</totalsRowFormula>
    </tableColumn>
    <tableColumn id="5" xr3:uid="{1ADFBFFE-D609-46BE-8E7A-502C0EA7449F}" name="Факт - План" totalsRowFunction="sum" dataDxfId="3" totalsRowDxfId="2">
      <calculatedColumnFormula>Таблица467342610[[#This Row],[Факт]]-Таблица467342610[[#This Row],[План]]</calculatedColumnFormula>
    </tableColumn>
    <tableColumn id="8" xr3:uid="{A9FD84ED-980F-41F2-AB80-8F8794762D2F}" name="Штраф, грн" totalsRowFunction="sum" dataDxfId="1" totalsRowDxfId="0">
      <calculatedColumnFormula>IF(#REF!=1,Таблица467342610[[#This Row],[Акт, грн]]*$K$1,0)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2F09-231D-408C-958F-1C8FB85671F6}">
  <sheetPr>
    <pageSetUpPr fitToPage="1"/>
  </sheetPr>
  <dimension ref="A1:K24"/>
  <sheetViews>
    <sheetView tabSelected="1" topLeftCell="A7" workbookViewId="0">
      <selection activeCell="I12" sqref="I12"/>
    </sheetView>
  </sheetViews>
  <sheetFormatPr defaultRowHeight="15" x14ac:dyDescent="0.25"/>
  <cols>
    <col min="1" max="1" width="9.85546875" customWidth="1"/>
    <col min="2" max="2" width="41.85546875" customWidth="1"/>
    <col min="3" max="5" width="14.5703125" customWidth="1"/>
    <col min="6" max="6" width="16.5703125" customWidth="1"/>
    <col min="7" max="10" width="14.5703125" customWidth="1"/>
    <col min="11" max="11" width="16.5703125" customWidth="1"/>
    <col min="12" max="12" width="4" bestFit="1" customWidth="1"/>
    <col min="13" max="19" width="2" bestFit="1" customWidth="1"/>
    <col min="20" max="20" width="4" bestFit="1" customWidth="1"/>
    <col min="21" max="21" width="3" bestFit="1" customWidth="1"/>
    <col min="22" max="22" width="5" bestFit="1" customWidth="1"/>
    <col min="23" max="26" width="3" bestFit="1" customWidth="1"/>
    <col min="27" max="27" width="5" bestFit="1" customWidth="1"/>
    <col min="28" max="30" width="3" bestFit="1" customWidth="1"/>
    <col min="31" max="31" width="5" bestFit="1" customWidth="1"/>
    <col min="32" max="32" width="10" bestFit="1" customWidth="1"/>
    <col min="33" max="46" width="3" bestFit="1" customWidth="1"/>
    <col min="47" max="47" width="10" bestFit="1" customWidth="1"/>
    <col min="48" max="50" width="3" bestFit="1" customWidth="1"/>
    <col min="51" max="51" width="5" bestFit="1" customWidth="1"/>
    <col min="52" max="59" width="3" bestFit="1" customWidth="1"/>
    <col min="60" max="60" width="10" bestFit="1" customWidth="1"/>
    <col min="61" max="70" width="3" bestFit="1" customWidth="1"/>
    <col min="71" max="71" width="4" bestFit="1" customWidth="1"/>
    <col min="72" max="72" width="7.42578125" bestFit="1" customWidth="1"/>
    <col min="73" max="73" width="11.85546875" bestFit="1" customWidth="1"/>
    <col min="74" max="125" width="4.5703125" bestFit="1" customWidth="1"/>
    <col min="126" max="316" width="5.5703125" bestFit="1" customWidth="1"/>
    <col min="317" max="332" width="6.5703125" bestFit="1" customWidth="1"/>
    <col min="333" max="333" width="11.85546875" bestFit="1" customWidth="1"/>
    <col min="334" max="345" width="5.5703125" bestFit="1" customWidth="1"/>
    <col min="346" max="347" width="6.5703125" bestFit="1" customWidth="1"/>
    <col min="348" max="348" width="7.5703125" bestFit="1" customWidth="1"/>
    <col min="349" max="349" width="4.85546875" bestFit="1" customWidth="1"/>
    <col min="350" max="350" width="7.5703125" bestFit="1" customWidth="1"/>
    <col min="351" max="351" width="4.85546875" bestFit="1" customWidth="1"/>
    <col min="352" max="352" width="5.5703125" bestFit="1" customWidth="1"/>
    <col min="353" max="353" width="7.5703125" bestFit="1" customWidth="1"/>
    <col min="354" max="354" width="4.85546875" bestFit="1" customWidth="1"/>
    <col min="355" max="355" width="7.5703125" bestFit="1" customWidth="1"/>
    <col min="356" max="362" width="5.5703125" bestFit="1" customWidth="1"/>
    <col min="363" max="363" width="7.5703125" bestFit="1" customWidth="1"/>
    <col min="364" max="364" width="4.85546875" bestFit="1" customWidth="1"/>
    <col min="365" max="365" width="4.5703125" bestFit="1" customWidth="1"/>
    <col min="366" max="368" width="5.5703125" bestFit="1" customWidth="1"/>
    <col min="369" max="369" width="7.5703125" bestFit="1" customWidth="1"/>
    <col min="370" max="370" width="4.85546875" bestFit="1" customWidth="1"/>
    <col min="371" max="371" width="7.5703125" bestFit="1" customWidth="1"/>
    <col min="372" max="372" width="11.85546875" bestFit="1" customWidth="1"/>
    <col min="373" max="373" width="14.28515625" bestFit="1" customWidth="1"/>
    <col min="374" max="375" width="5.5703125" bestFit="1" customWidth="1"/>
    <col min="376" max="376" width="7.5703125" bestFit="1" customWidth="1"/>
    <col min="377" max="377" width="5.5703125" bestFit="1" customWidth="1"/>
    <col min="378" max="378" width="7.5703125" bestFit="1" customWidth="1"/>
    <col min="379" max="381" width="5.5703125" bestFit="1" customWidth="1"/>
    <col min="382" max="382" width="7.5703125" bestFit="1" customWidth="1"/>
    <col min="383" max="383" width="6.85546875" bestFit="1" customWidth="1"/>
    <col min="385" max="385" width="5.5703125" bestFit="1" customWidth="1"/>
    <col min="386" max="386" width="7.5703125" bestFit="1" customWidth="1"/>
    <col min="387" max="387" width="4.85546875" bestFit="1" customWidth="1"/>
    <col min="388" max="388" width="7.5703125" bestFit="1" customWidth="1"/>
    <col min="389" max="390" width="5.5703125" bestFit="1" customWidth="1"/>
    <col min="391" max="391" width="6.5703125" bestFit="1" customWidth="1"/>
    <col min="392" max="392" width="7.5703125" bestFit="1" customWidth="1"/>
    <col min="393" max="393" width="5.5703125" bestFit="1" customWidth="1"/>
    <col min="394" max="394" width="7.5703125" bestFit="1" customWidth="1"/>
    <col min="395" max="395" width="6.5703125" bestFit="1" customWidth="1"/>
    <col min="396" max="396" width="7.5703125" bestFit="1" customWidth="1"/>
    <col min="397" max="398" width="5.5703125" bestFit="1" customWidth="1"/>
    <col min="399" max="399" width="6.5703125" bestFit="1" customWidth="1"/>
    <col min="400" max="400" width="7.5703125" bestFit="1" customWidth="1"/>
    <col min="401" max="401" width="5.5703125" bestFit="1" customWidth="1"/>
    <col min="402" max="402" width="7.5703125" bestFit="1" customWidth="1"/>
    <col min="403" max="403" width="4.85546875" bestFit="1" customWidth="1"/>
    <col min="404" max="404" width="7.5703125" bestFit="1" customWidth="1"/>
    <col min="405" max="405" width="11.85546875" bestFit="1" customWidth="1"/>
    <col min="406" max="406" width="14.28515625" bestFit="1" customWidth="1"/>
    <col min="407" max="408" width="6.5703125" bestFit="1" customWidth="1"/>
    <col min="409" max="409" width="7.5703125" bestFit="1" customWidth="1"/>
    <col min="410" max="410" width="4.85546875" bestFit="1" customWidth="1"/>
    <col min="411" max="411" width="5.5703125" bestFit="1" customWidth="1"/>
    <col min="412" max="412" width="7.5703125" bestFit="1" customWidth="1"/>
    <col min="413" max="413" width="5.5703125" bestFit="1" customWidth="1"/>
    <col min="414" max="414" width="7.5703125" bestFit="1" customWidth="1"/>
    <col min="415" max="415" width="5.5703125" bestFit="1" customWidth="1"/>
    <col min="416" max="416" width="7.5703125" bestFit="1" customWidth="1"/>
    <col min="417" max="417" width="5.5703125" bestFit="1" customWidth="1"/>
    <col min="418" max="418" width="7.5703125" bestFit="1" customWidth="1"/>
    <col min="419" max="420" width="5.5703125" bestFit="1" customWidth="1"/>
    <col min="421" max="421" width="7.5703125" bestFit="1" customWidth="1"/>
    <col min="422" max="422" width="5.5703125" bestFit="1" customWidth="1"/>
    <col min="423" max="423" width="7.5703125" bestFit="1" customWidth="1"/>
    <col min="424" max="424" width="5.5703125" bestFit="1" customWidth="1"/>
    <col min="425" max="425" width="7.5703125" bestFit="1" customWidth="1"/>
    <col min="426" max="426" width="6.5703125" bestFit="1" customWidth="1"/>
    <col min="427" max="427" width="7.5703125" bestFit="1" customWidth="1"/>
    <col min="428" max="428" width="5.5703125" bestFit="1" customWidth="1"/>
    <col min="429" max="429" width="7.5703125" bestFit="1" customWidth="1"/>
    <col min="430" max="430" width="5.85546875" bestFit="1" customWidth="1"/>
    <col min="431" max="431" width="8.5703125" bestFit="1" customWidth="1"/>
    <col min="432" max="432" width="9.28515625" bestFit="1" customWidth="1"/>
    <col min="433" max="433" width="12" bestFit="1" customWidth="1"/>
    <col min="434" max="434" width="11.85546875" bestFit="1" customWidth="1"/>
  </cols>
  <sheetData>
    <row r="1" spans="1:11" ht="18.75" x14ac:dyDescent="0.3">
      <c r="B1" s="12" t="s">
        <v>21</v>
      </c>
      <c r="K1" s="1">
        <v>0.2</v>
      </c>
    </row>
    <row r="3" spans="1:11" x14ac:dyDescent="0.25">
      <c r="B3" t="s">
        <v>29</v>
      </c>
    </row>
    <row r="4" spans="1:11" ht="30" customHeight="1" x14ac:dyDescent="0.25">
      <c r="A4" s="3" t="s">
        <v>15</v>
      </c>
      <c r="B4" s="3" t="s">
        <v>18</v>
      </c>
      <c r="C4" s="3" t="s">
        <v>1</v>
      </c>
      <c r="D4" s="3" t="s">
        <v>17</v>
      </c>
      <c r="E4" s="3" t="s">
        <v>11</v>
      </c>
      <c r="F4" s="3" t="s">
        <v>16</v>
      </c>
      <c r="G4" s="3" t="s">
        <v>13</v>
      </c>
      <c r="H4" s="3" t="s">
        <v>14</v>
      </c>
      <c r="I4" s="3" t="s">
        <v>0</v>
      </c>
      <c r="J4" s="3" t="s">
        <v>3</v>
      </c>
      <c r="K4" s="3" t="s">
        <v>2</v>
      </c>
    </row>
    <row r="5" spans="1:11" ht="30" customHeight="1" x14ac:dyDescent="0.25">
      <c r="A5" s="3" t="s">
        <v>5</v>
      </c>
      <c r="B5" s="4" t="s">
        <v>4</v>
      </c>
      <c r="C5" s="5">
        <v>50</v>
      </c>
      <c r="D5" s="3">
        <v>1</v>
      </c>
      <c r="E5" s="6" t="s">
        <v>12</v>
      </c>
      <c r="F5" s="7">
        <v>3730356</v>
      </c>
      <c r="G5" s="8">
        <v>44397</v>
      </c>
      <c r="H5" s="8">
        <v>44542</v>
      </c>
      <c r="I5" s="7">
        <f>Таблица4673426[[#This Row],[Конец]]-Таблица4673426[[#This Row],[Начало]]+1</f>
        <v>146</v>
      </c>
      <c r="J5" s="7">
        <f>Таблица4673426[[#This Row],[Факт]]-Таблица4673426[[#This Row],[План]]</f>
        <v>96</v>
      </c>
      <c r="K5" s="7">
        <f>IF(Таблица4673426[[#This Row],[Факт - План]]&gt;10,Таблица4673426[[#This Row],[Акт, грн]]*$K$1,0)</f>
        <v>746071.20000000007</v>
      </c>
    </row>
    <row r="6" spans="1:11" ht="30" customHeight="1" x14ac:dyDescent="0.25">
      <c r="A6" s="3" t="s">
        <v>7</v>
      </c>
      <c r="B6" s="4" t="s">
        <v>22</v>
      </c>
      <c r="C6" s="5">
        <v>13</v>
      </c>
      <c r="D6" s="3">
        <v>2</v>
      </c>
      <c r="E6" s="3" t="s">
        <v>12</v>
      </c>
      <c r="F6" s="7">
        <v>9416064</v>
      </c>
      <c r="G6" s="8">
        <v>44542</v>
      </c>
      <c r="H6" s="8">
        <v>44556</v>
      </c>
      <c r="I6" s="7">
        <f>Таблица4673426[[#This Row],[Конец]]-Таблица4673426[[#This Row],[Начало]]+1</f>
        <v>15</v>
      </c>
      <c r="J6" s="7">
        <f>Таблица4673426[[#This Row],[Факт]]-Таблица4673426[[#This Row],[План]]</f>
        <v>2</v>
      </c>
      <c r="K6" s="7">
        <f>IF(Таблица4673426[[#This Row],[Факт - План]]&gt;10,Таблица4673426[[#This Row],[Акт, грн]]*$K$1,0)</f>
        <v>0</v>
      </c>
    </row>
    <row r="7" spans="1:11" ht="30" customHeight="1" x14ac:dyDescent="0.25">
      <c r="A7" s="3" t="s">
        <v>8</v>
      </c>
      <c r="B7" s="4" t="s">
        <v>23</v>
      </c>
      <c r="C7" s="5">
        <v>25</v>
      </c>
      <c r="D7" s="3">
        <v>3</v>
      </c>
      <c r="E7" s="3" t="s">
        <v>25</v>
      </c>
      <c r="F7" s="7">
        <v>21712272</v>
      </c>
      <c r="G7" s="8">
        <v>44556</v>
      </c>
      <c r="H7" s="8">
        <v>44605</v>
      </c>
      <c r="I7" s="7">
        <f>Таблица4673426[[#This Row],[Конец]]-Таблица4673426[[#This Row],[Начало]]+1</f>
        <v>50</v>
      </c>
      <c r="J7" s="7">
        <f>Таблица4673426[[#This Row],[Факт]]-Таблица4673426[[#This Row],[План]]</f>
        <v>25</v>
      </c>
      <c r="K7" s="7">
        <f>IF(Таблица4673426[[#This Row],[Факт - План]]&gt;10,Таблица4673426[[#This Row],[Акт, грн]]*$K$1,0)</f>
        <v>4342454.4000000004</v>
      </c>
    </row>
    <row r="8" spans="1:11" ht="30" customHeight="1" x14ac:dyDescent="0.25">
      <c r="A8" s="3"/>
      <c r="B8" s="4" t="s">
        <v>19</v>
      </c>
      <c r="C8" s="5"/>
      <c r="D8" s="3">
        <v>4</v>
      </c>
      <c r="E8" s="3" t="s">
        <v>20</v>
      </c>
      <c r="F8" s="7">
        <v>14910060</v>
      </c>
      <c r="G8" s="8">
        <v>44616</v>
      </c>
      <c r="H8" s="8">
        <v>44710</v>
      </c>
      <c r="I8" s="7">
        <f>Таблица4673426[[#This Row],[Конец]]-Таблица4673426[[#This Row],[Начало]]+1</f>
        <v>95</v>
      </c>
      <c r="J8" s="7"/>
      <c r="K8" s="7"/>
    </row>
    <row r="9" spans="1:11" ht="30" customHeight="1" x14ac:dyDescent="0.25">
      <c r="A9" s="3" t="s">
        <v>9</v>
      </c>
      <c r="B9" s="4" t="s">
        <v>24</v>
      </c>
      <c r="C9" s="5">
        <v>33</v>
      </c>
      <c r="D9" s="3">
        <v>5</v>
      </c>
      <c r="E9" s="3" t="s">
        <v>20</v>
      </c>
      <c r="F9" s="7">
        <v>24893448</v>
      </c>
      <c r="G9" s="8">
        <v>44605</v>
      </c>
      <c r="H9" s="2">
        <v>44783</v>
      </c>
      <c r="I9" s="7">
        <f>Таблица4673426[[#This Row],[Конец]]-Таблица4673426[[#This Row],[Начало]]+1-I8</f>
        <v>84</v>
      </c>
      <c r="J9" s="7">
        <f>Таблица4673426[[#This Row],[Факт]]-Таблица4673426[[#This Row],[План]]</f>
        <v>51</v>
      </c>
      <c r="K9" s="7">
        <f>IF(Таблица4673426[[#This Row],[Факт - План]]&gt;10,Таблица4673426[[#This Row],[Акт, грн]]*$K$1,0)</f>
        <v>4978689.6000000006</v>
      </c>
    </row>
    <row r="10" spans="1:11" ht="30" customHeight="1" x14ac:dyDescent="0.25">
      <c r="A10" s="3"/>
      <c r="B10" s="4" t="s">
        <v>26</v>
      </c>
      <c r="C10" s="5"/>
      <c r="D10" s="3"/>
      <c r="E10" s="3"/>
      <c r="F10" s="7"/>
      <c r="G10" s="8">
        <v>44784</v>
      </c>
      <c r="H10" s="8">
        <v>44798</v>
      </c>
      <c r="I10" s="7">
        <f>Таблица4673426[[#This Row],[Конец]]-Таблица4673426[[#This Row],[Начало]]+1</f>
        <v>15</v>
      </c>
      <c r="J10" s="7"/>
      <c r="K10" s="7"/>
    </row>
    <row r="11" spans="1:11" ht="30" customHeight="1" x14ac:dyDescent="0.25">
      <c r="A11" s="3" t="s">
        <v>10</v>
      </c>
      <c r="B11" s="4" t="s">
        <v>6</v>
      </c>
      <c r="C11" s="5">
        <v>25</v>
      </c>
      <c r="D11" s="3">
        <v>6</v>
      </c>
      <c r="E11" s="6" t="s">
        <v>20</v>
      </c>
      <c r="F11" s="7">
        <v>2157396</v>
      </c>
      <c r="G11" s="8">
        <v>44798</v>
      </c>
      <c r="H11" s="8">
        <v>44829</v>
      </c>
      <c r="I11" s="7">
        <f>Таблица4673426[[#This Row],[Конец]]-Таблица4673426[[#This Row],[Начало]]+1</f>
        <v>32</v>
      </c>
      <c r="J11" s="7">
        <f>Таблица4673426[[#This Row],[Факт]]-Таблица4673426[[#This Row],[План]]</f>
        <v>7</v>
      </c>
      <c r="K11" s="7">
        <f>IF(Таблица4673426[[#This Row],[Факт - План]]&gt;10,Таблица4673426[[#This Row],[Акт, грн]]*$K$1,0)</f>
        <v>0</v>
      </c>
    </row>
    <row r="12" spans="1:11" ht="30" customHeight="1" x14ac:dyDescent="0.25">
      <c r="A12" s="9"/>
      <c r="B12" s="9"/>
      <c r="C12" s="10">
        <f>SUBTOTAL(109,Таблица4673426[План])</f>
        <v>146</v>
      </c>
      <c r="D12" s="9"/>
      <c r="E12" s="9"/>
      <c r="F12" s="11">
        <f>SUBTOTAL(109,Таблица4673426[Акт, грн])</f>
        <v>76819596</v>
      </c>
      <c r="G12" s="9"/>
      <c r="H12" s="9"/>
      <c r="I12" s="11">
        <f>SUBTOTAL(109,Таблица4673426[Факт])-I8</f>
        <v>342</v>
      </c>
      <c r="J12" s="11">
        <f>SUBTOTAL(109,Таблица4673426[Факт - План])</f>
        <v>181</v>
      </c>
      <c r="K12" s="11">
        <f>SUBTOTAL(109,Таблица4673426[Штраф, грн])</f>
        <v>10067215.200000001</v>
      </c>
    </row>
    <row r="15" spans="1:11" x14ac:dyDescent="0.25">
      <c r="B15" t="s">
        <v>28</v>
      </c>
    </row>
    <row r="16" spans="1:11" ht="30" customHeight="1" x14ac:dyDescent="0.25">
      <c r="A16" s="3" t="s">
        <v>15</v>
      </c>
      <c r="B16" s="3" t="s">
        <v>18</v>
      </c>
      <c r="C16" s="3" t="s">
        <v>1</v>
      </c>
      <c r="D16" s="3" t="s">
        <v>17</v>
      </c>
      <c r="E16" s="3" t="s">
        <v>11</v>
      </c>
      <c r="F16" s="3" t="s">
        <v>16</v>
      </c>
      <c r="G16" s="3" t="s">
        <v>13</v>
      </c>
      <c r="H16" s="3" t="s">
        <v>14</v>
      </c>
      <c r="I16" s="3" t="s">
        <v>0</v>
      </c>
      <c r="J16" s="3" t="s">
        <v>3</v>
      </c>
      <c r="K16" s="3" t="s">
        <v>2</v>
      </c>
    </row>
    <row r="17" spans="1:11" ht="30" customHeight="1" x14ac:dyDescent="0.25">
      <c r="A17" s="3" t="s">
        <v>5</v>
      </c>
      <c r="B17" s="4" t="s">
        <v>4</v>
      </c>
      <c r="C17" s="5">
        <v>50</v>
      </c>
      <c r="D17" s="3">
        <v>1</v>
      </c>
      <c r="E17" s="6" t="s">
        <v>12</v>
      </c>
      <c r="F17" s="7">
        <v>3730356</v>
      </c>
      <c r="G17" s="8">
        <v>44397</v>
      </c>
      <c r="H17" s="8">
        <v>44542</v>
      </c>
      <c r="I17" s="7">
        <f>Таблица467342610[[#This Row],[Конец]]-Таблица467342610[[#This Row],[Начало]]+1</f>
        <v>146</v>
      </c>
      <c r="J17" s="7">
        <f>Таблица467342610[[#This Row],[Факт]]-Таблица467342610[[#This Row],[План]]</f>
        <v>96</v>
      </c>
      <c r="K17" s="7">
        <f>IF(Таблица467342610[[#This Row],[Факт - План]]&gt;10,Таблица467342610[[#This Row],[Акт, грн]]*$K$1,0)</f>
        <v>746071.20000000007</v>
      </c>
    </row>
    <row r="18" spans="1:11" ht="30" customHeight="1" x14ac:dyDescent="0.25">
      <c r="A18" s="3" t="s">
        <v>7</v>
      </c>
      <c r="B18" s="4" t="s">
        <v>22</v>
      </c>
      <c r="C18" s="5">
        <v>13</v>
      </c>
      <c r="D18" s="3">
        <v>2</v>
      </c>
      <c r="E18" s="3" t="s">
        <v>12</v>
      </c>
      <c r="F18" s="7">
        <v>9416064</v>
      </c>
      <c r="G18" s="8">
        <v>44542</v>
      </c>
      <c r="H18" s="8">
        <v>44556</v>
      </c>
      <c r="I18" s="7">
        <f>Таблица467342610[[#This Row],[Конец]]-Таблица467342610[[#This Row],[Начало]]+1</f>
        <v>15</v>
      </c>
      <c r="J18" s="7">
        <f>Таблица467342610[[#This Row],[Факт]]-Таблица467342610[[#This Row],[План]]</f>
        <v>2</v>
      </c>
      <c r="K18" s="7">
        <f>IF(Таблица467342610[[#This Row],[Факт - План]]&gt;10,Таблица467342610[[#This Row],[Акт, грн]]*$K$1,0)</f>
        <v>0</v>
      </c>
    </row>
    <row r="19" spans="1:11" ht="30" customHeight="1" x14ac:dyDescent="0.25">
      <c r="A19" s="3" t="s">
        <v>8</v>
      </c>
      <c r="B19" s="4" t="s">
        <v>23</v>
      </c>
      <c r="C19" s="5">
        <v>25</v>
      </c>
      <c r="D19" s="3">
        <v>3</v>
      </c>
      <c r="E19" s="3" t="s">
        <v>25</v>
      </c>
      <c r="F19" s="7">
        <v>21712272</v>
      </c>
      <c r="G19" s="8">
        <v>44556</v>
      </c>
      <c r="H19" s="8">
        <v>44605</v>
      </c>
      <c r="I19" s="7">
        <f>Таблица467342610[[#This Row],[Конец]]-Таблица467342610[[#This Row],[Начало]]+1</f>
        <v>50</v>
      </c>
      <c r="J19" s="7">
        <f>Таблица467342610[[#This Row],[Факт]]-Таблица467342610[[#This Row],[План]]</f>
        <v>25</v>
      </c>
      <c r="K19" s="7">
        <f>IF(Таблица467342610[[#This Row],[Факт - План]]&gt;10,Таблица467342610[[#This Row],[Акт, грн]]*$K$1,0)</f>
        <v>4342454.4000000004</v>
      </c>
    </row>
    <row r="20" spans="1:11" ht="30" customHeight="1" x14ac:dyDescent="0.25">
      <c r="A20" s="3" t="s">
        <v>9</v>
      </c>
      <c r="B20" s="4" t="s">
        <v>24</v>
      </c>
      <c r="C20" s="5">
        <v>33</v>
      </c>
      <c r="D20" s="3">
        <v>5</v>
      </c>
      <c r="E20" s="3" t="s">
        <v>20</v>
      </c>
      <c r="F20" s="7">
        <v>24893448</v>
      </c>
      <c r="G20" s="8">
        <v>44605</v>
      </c>
      <c r="H20" s="13" t="s">
        <v>20</v>
      </c>
      <c r="I20" s="7">
        <f>Таблица467342610[[#This Row],[Конец]]-Таблица467342610[[#This Row],[Начало]]+1-95</f>
        <v>55</v>
      </c>
      <c r="J20" s="7">
        <f>Таблица467342610[[#This Row],[Факт]]-Таблица467342610[[#This Row],[План]]</f>
        <v>22</v>
      </c>
      <c r="K20" s="7">
        <f>IF(Таблица467342610[[#This Row],[Факт - План]]&gt;10,Таблица467342610[[#This Row],[Акт, грн]]*$K$1,0)</f>
        <v>4978689.6000000006</v>
      </c>
    </row>
    <row r="21" spans="1:11" ht="30" customHeight="1" x14ac:dyDescent="0.25">
      <c r="A21" s="3"/>
      <c r="B21" s="4" t="s">
        <v>27</v>
      </c>
      <c r="C21" s="5"/>
      <c r="D21" s="3">
        <v>4</v>
      </c>
      <c r="E21" s="3" t="s">
        <v>20</v>
      </c>
      <c r="F21" s="7">
        <v>14910060</v>
      </c>
      <c r="G21" s="8">
        <v>44616</v>
      </c>
      <c r="H21" s="8">
        <v>44710</v>
      </c>
      <c r="I21" s="7">
        <f>Таблица467342610[[#This Row],[Конец]]-Таблица467342610[[#This Row],[Начало]]+1</f>
        <v>95</v>
      </c>
      <c r="J21" s="7"/>
      <c r="K21" s="7"/>
    </row>
    <row r="22" spans="1:11" ht="30" customHeight="1" x14ac:dyDescent="0.25">
      <c r="A22" s="3"/>
      <c r="B22" s="4" t="s">
        <v>26</v>
      </c>
      <c r="C22" s="5"/>
      <c r="D22" s="3"/>
      <c r="E22" s="3"/>
      <c r="F22" s="7"/>
      <c r="G22" s="8">
        <v>44784</v>
      </c>
      <c r="H22" s="8">
        <v>44798</v>
      </c>
      <c r="I22" s="7">
        <f>Таблица467342610[[#This Row],[Конец]]-Таблица467342610[[#This Row],[Начало]]+1</f>
        <v>15</v>
      </c>
      <c r="J22" s="7"/>
      <c r="K22" s="7"/>
    </row>
    <row r="23" spans="1:11" ht="30" customHeight="1" x14ac:dyDescent="0.25">
      <c r="A23" s="3" t="s">
        <v>10</v>
      </c>
      <c r="B23" s="4" t="s">
        <v>6</v>
      </c>
      <c r="C23" s="5">
        <v>25</v>
      </c>
      <c r="D23" s="3">
        <v>6</v>
      </c>
      <c r="E23" s="6" t="s">
        <v>20</v>
      </c>
      <c r="F23" s="7">
        <v>2157396</v>
      </c>
      <c r="G23" s="8">
        <v>44798</v>
      </c>
      <c r="H23" s="8">
        <v>44829</v>
      </c>
      <c r="I23" s="7">
        <f>Таблица467342610[[#This Row],[Конец]]-Таблица467342610[[#This Row],[Начало]]+1</f>
        <v>32</v>
      </c>
      <c r="J23" s="7">
        <f>Таблица467342610[[#This Row],[Факт]]-Таблица467342610[[#This Row],[План]]</f>
        <v>7</v>
      </c>
      <c r="K23" s="7">
        <f>IF(Таблица467342610[[#This Row],[Факт - План]]&gt;10,Таблица467342610[[#This Row],[Акт, грн]]*$K$1,0)</f>
        <v>0</v>
      </c>
    </row>
    <row r="24" spans="1:11" ht="30" customHeight="1" x14ac:dyDescent="0.25">
      <c r="A24" s="9"/>
      <c r="B24" s="9"/>
      <c r="C24" s="10">
        <f>SUBTOTAL(109,Таблица467342610[План])</f>
        <v>146</v>
      </c>
      <c r="D24" s="9"/>
      <c r="E24" s="9"/>
      <c r="F24" s="11">
        <f>SUBTOTAL(109,Таблица467342610[Акт, грн])</f>
        <v>76819596</v>
      </c>
      <c r="G24" s="9"/>
      <c r="H24" s="9"/>
      <c r="I24" s="11">
        <f>SUBTOTAL(109,Таблица467342610[Факт])-I21</f>
        <v>313</v>
      </c>
      <c r="J24" s="11">
        <f>SUBTOTAL(109,Таблица467342610[Факт - План])</f>
        <v>152</v>
      </c>
      <c r="K24" s="11">
        <f>SUBTOTAL(109,Таблица467342610[Штраф, грн])</f>
        <v>10067215.200000001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6" fitToHeight="4" orientation="landscape" horizontalDpi="300" verticalDpi="300" r:id="rId1"/>
  <ignoredErrors>
    <ignoredError sqref="K11 K5:K9 K17:K23 I20" calculatedColumn="1"/>
  </ignoredError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57AF-8977-4BC1-AC8B-02097D22EF23}">
  <sheetPr>
    <pageSetUpPr fitToPage="1"/>
  </sheetPr>
  <dimension ref="A1:V714"/>
  <sheetViews>
    <sheetView view="pageBreakPreview" zoomScale="50" zoomScaleNormal="57" zoomScaleSheetLayoutView="50" workbookViewId="0">
      <selection activeCell="H2" sqref="H2:J2"/>
    </sheetView>
  </sheetViews>
  <sheetFormatPr defaultRowHeight="14.25" x14ac:dyDescent="0.25"/>
  <cols>
    <col min="1" max="1" width="30.28515625" style="14" customWidth="1"/>
    <col min="2" max="2" width="32.140625" style="14" customWidth="1"/>
    <col min="3" max="3" width="92.7109375" style="15" customWidth="1"/>
    <col min="4" max="4" width="21.7109375" style="14" customWidth="1"/>
    <col min="5" max="5" width="29" style="14" customWidth="1"/>
    <col min="6" max="6" width="34.42578125" style="14" customWidth="1"/>
    <col min="7" max="7" width="24.7109375" style="14" customWidth="1"/>
    <col min="8" max="8" width="22.140625" style="14" customWidth="1"/>
    <col min="9" max="9" width="57.28515625" style="14" customWidth="1"/>
    <col min="10" max="10" width="20.42578125" style="14" customWidth="1"/>
    <col min="11" max="11" width="20.7109375" style="14" customWidth="1"/>
    <col min="12" max="12" width="23.28515625" style="14" customWidth="1"/>
    <col min="13" max="13" width="31" style="14" customWidth="1"/>
    <col min="14" max="14" width="14.85546875" style="14" customWidth="1"/>
    <col min="15" max="16" width="7.85546875" style="14" customWidth="1"/>
    <col min="17" max="16384" width="9.140625" style="14"/>
  </cols>
  <sheetData>
    <row r="1" spans="1:16" ht="2.25" customHeight="1" thickBot="1" x14ac:dyDescent="0.3"/>
    <row r="2" spans="1:16" ht="30.75" thickBot="1" x14ac:dyDescent="0.3">
      <c r="A2" s="1463"/>
      <c r="B2" s="1464"/>
      <c r="C2" s="1464"/>
      <c r="D2" s="1464"/>
      <c r="E2" s="1464"/>
      <c r="F2" s="1464"/>
      <c r="G2" s="1465"/>
      <c r="H2" s="1644" t="s">
        <v>291</v>
      </c>
      <c r="I2" s="1645"/>
      <c r="J2" s="1646"/>
      <c r="K2" s="1647">
        <v>3561</v>
      </c>
      <c r="L2" s="1648"/>
      <c r="M2" s="1649"/>
    </row>
    <row r="3" spans="1:16" ht="30.75" thickBot="1" x14ac:dyDescent="0.3">
      <c r="A3" s="1466"/>
      <c r="B3" s="1467"/>
      <c r="C3" s="1467"/>
      <c r="D3" s="1467"/>
      <c r="E3" s="1467"/>
      <c r="F3" s="1467"/>
      <c r="G3" s="1468"/>
      <c r="H3" s="1653" t="s">
        <v>31</v>
      </c>
      <c r="I3" s="1654"/>
      <c r="J3" s="1655"/>
      <c r="K3" s="1650"/>
      <c r="L3" s="1651"/>
      <c r="M3" s="1652"/>
    </row>
    <row r="4" spans="1:16" ht="30" x14ac:dyDescent="0.25">
      <c r="A4" s="1466"/>
      <c r="B4" s="1467"/>
      <c r="C4" s="1467"/>
      <c r="D4" s="1467"/>
      <c r="E4" s="1467"/>
      <c r="F4" s="1467"/>
      <c r="G4" s="1468"/>
      <c r="H4" s="1656" t="s">
        <v>32</v>
      </c>
      <c r="I4" s="1657"/>
      <c r="J4" s="1527">
        <v>3561</v>
      </c>
      <c r="K4" s="1528"/>
      <c r="L4" s="1528"/>
      <c r="M4" s="1529"/>
    </row>
    <row r="5" spans="1:16" ht="30" x14ac:dyDescent="0.25">
      <c r="A5" s="1466"/>
      <c r="B5" s="1467"/>
      <c r="C5" s="1467"/>
      <c r="D5" s="1467"/>
      <c r="E5" s="1467"/>
      <c r="F5" s="1467"/>
      <c r="G5" s="1468"/>
      <c r="H5" s="1633" t="s">
        <v>33</v>
      </c>
      <c r="I5" s="1634"/>
      <c r="J5" s="1527">
        <v>3561</v>
      </c>
      <c r="K5" s="1528"/>
      <c r="L5" s="1528"/>
      <c r="M5" s="1529"/>
      <c r="P5" s="14" t="s">
        <v>34</v>
      </c>
    </row>
    <row r="6" spans="1:16" ht="30" x14ac:dyDescent="0.25">
      <c r="A6" s="1466"/>
      <c r="B6" s="1467"/>
      <c r="C6" s="1467"/>
      <c r="D6" s="1467"/>
      <c r="E6" s="1467"/>
      <c r="F6" s="1467"/>
      <c r="G6" s="1468"/>
      <c r="H6" s="1633" t="s">
        <v>35</v>
      </c>
      <c r="I6" s="1634"/>
      <c r="J6" s="1530"/>
      <c r="K6" s="1531"/>
      <c r="L6" s="1531"/>
      <c r="M6" s="1532"/>
    </row>
    <row r="7" spans="1:16" ht="30" x14ac:dyDescent="0.25">
      <c r="A7" s="1466"/>
      <c r="B7" s="1467"/>
      <c r="C7" s="1467"/>
      <c r="D7" s="1467"/>
      <c r="E7" s="1467"/>
      <c r="F7" s="1467"/>
      <c r="G7" s="1468"/>
      <c r="H7" s="1633" t="s">
        <v>36</v>
      </c>
      <c r="I7" s="1634"/>
      <c r="J7" s="1635"/>
      <c r="K7" s="1636"/>
      <c r="L7" s="1636"/>
      <c r="M7" s="1637"/>
    </row>
    <row r="8" spans="1:16" ht="26.25" customHeight="1" thickBot="1" x14ac:dyDescent="0.3">
      <c r="A8" s="1466"/>
      <c r="B8" s="1467"/>
      <c r="C8" s="1467"/>
      <c r="D8" s="1467"/>
      <c r="E8" s="1467"/>
      <c r="F8" s="1467"/>
      <c r="G8" s="1468"/>
      <c r="H8" s="1633" t="s">
        <v>37</v>
      </c>
      <c r="I8" s="1634"/>
      <c r="J8" s="1638"/>
      <c r="K8" s="1639"/>
      <c r="L8" s="1639"/>
      <c r="M8" s="1640"/>
    </row>
    <row r="9" spans="1:16" ht="21.75" customHeight="1" thickBot="1" x14ac:dyDescent="0.3">
      <c r="A9" s="1641" t="s">
        <v>38</v>
      </c>
      <c r="B9" s="1642"/>
      <c r="C9" s="1641" t="s">
        <v>39</v>
      </c>
      <c r="D9" s="1643"/>
      <c r="E9" s="1643"/>
      <c r="F9" s="1643"/>
      <c r="G9" s="1643"/>
      <c r="H9" s="1642"/>
      <c r="I9" s="1427"/>
      <c r="J9" s="1429"/>
      <c r="K9" s="1429"/>
      <c r="L9" s="1429"/>
      <c r="M9" s="1428"/>
      <c r="N9" s="14" t="s">
        <v>40</v>
      </c>
    </row>
    <row r="10" spans="1:16" ht="28.5" customHeight="1" thickBot="1" x14ac:dyDescent="0.3">
      <c r="A10" s="345" t="s">
        <v>41</v>
      </c>
      <c r="B10" s="346" t="s">
        <v>42</v>
      </c>
      <c r="C10" s="347" t="s">
        <v>43</v>
      </c>
      <c r="D10" s="348" t="s">
        <v>44</v>
      </c>
      <c r="E10" s="349" t="s">
        <v>45</v>
      </c>
      <c r="F10" s="350" t="s">
        <v>46</v>
      </c>
      <c r="G10" s="348" t="s">
        <v>47</v>
      </c>
      <c r="H10" s="351" t="s">
        <v>292</v>
      </c>
      <c r="I10" s="1619" t="s">
        <v>49</v>
      </c>
      <c r="J10" s="1622" t="s">
        <v>50</v>
      </c>
      <c r="K10" s="1625" t="s">
        <v>51</v>
      </c>
      <c r="L10" s="1625" t="s">
        <v>52</v>
      </c>
      <c r="M10" s="1628" t="s">
        <v>53</v>
      </c>
    </row>
    <row r="11" spans="1:16" ht="51.75" customHeight="1" thickBot="1" x14ac:dyDescent="0.3">
      <c r="A11" s="352"/>
      <c r="B11" s="353"/>
      <c r="C11" s="354" t="s">
        <v>293</v>
      </c>
      <c r="D11" s="355">
        <v>101.6</v>
      </c>
      <c r="E11" s="356"/>
      <c r="F11" s="357" t="s">
        <v>294</v>
      </c>
      <c r="G11" s="358">
        <v>0.09</v>
      </c>
      <c r="H11" s="359">
        <f>G11</f>
        <v>0.09</v>
      </c>
      <c r="I11" s="1620"/>
      <c r="J11" s="1623"/>
      <c r="K11" s="1626"/>
      <c r="L11" s="1626"/>
      <c r="M11" s="1629"/>
    </row>
    <row r="12" spans="1:16" ht="40.5" customHeight="1" thickBot="1" x14ac:dyDescent="0.3">
      <c r="A12" s="1631" t="s">
        <v>58</v>
      </c>
      <c r="B12" s="1632"/>
      <c r="C12" s="354" t="s">
        <v>295</v>
      </c>
      <c r="D12" s="360">
        <v>101.6</v>
      </c>
      <c r="E12" s="361"/>
      <c r="F12" s="357" t="s">
        <v>294</v>
      </c>
      <c r="G12" s="362">
        <v>0.22</v>
      </c>
      <c r="H12" s="359">
        <f>G12+H11</f>
        <v>0.31</v>
      </c>
      <c r="I12" s="1621"/>
      <c r="J12" s="1624"/>
      <c r="K12" s="1627"/>
      <c r="L12" s="1627"/>
      <c r="M12" s="1630"/>
    </row>
    <row r="13" spans="1:16" ht="35.25" customHeight="1" x14ac:dyDescent="0.25">
      <c r="A13" s="363" t="s">
        <v>61</v>
      </c>
      <c r="B13" s="363" t="s">
        <v>62</v>
      </c>
      <c r="C13" s="364" t="s">
        <v>296</v>
      </c>
      <c r="D13" s="360">
        <v>101.6</v>
      </c>
      <c r="E13" s="361"/>
      <c r="F13" s="357" t="s">
        <v>294</v>
      </c>
      <c r="G13" s="362">
        <v>6</v>
      </c>
      <c r="H13" s="359">
        <f t="shared" ref="H13:H31" si="0">G13+H12</f>
        <v>6.31</v>
      </c>
      <c r="I13" s="365" t="s">
        <v>65</v>
      </c>
      <c r="J13" s="366">
        <v>0</v>
      </c>
      <c r="K13" s="366"/>
      <c r="L13" s="366"/>
      <c r="M13" s="367">
        <f>J13+K13-L13</f>
        <v>0</v>
      </c>
    </row>
    <row r="14" spans="1:16" ht="33" customHeight="1" x14ac:dyDescent="0.25">
      <c r="A14" s="368"/>
      <c r="B14" s="368"/>
      <c r="C14" s="369" t="s">
        <v>297</v>
      </c>
      <c r="D14" s="355">
        <v>101.6</v>
      </c>
      <c r="E14" s="355"/>
      <c r="F14" s="357" t="s">
        <v>294</v>
      </c>
      <c r="G14" s="355">
        <v>0.67</v>
      </c>
      <c r="H14" s="359">
        <f t="shared" si="0"/>
        <v>6.9799999999999995</v>
      </c>
      <c r="I14" s="370" t="s">
        <v>298</v>
      </c>
      <c r="J14" s="371">
        <v>500</v>
      </c>
      <c r="K14" s="371"/>
      <c r="L14" s="371"/>
      <c r="M14" s="367">
        <f>J14+K14-L14</f>
        <v>500</v>
      </c>
      <c r="N14" s="42"/>
    </row>
    <row r="15" spans="1:16" ht="36.75" customHeight="1" thickBot="1" x14ac:dyDescent="0.3">
      <c r="A15" s="368"/>
      <c r="B15" s="372"/>
      <c r="C15" s="373" t="s">
        <v>299</v>
      </c>
      <c r="D15" s="355">
        <v>94</v>
      </c>
      <c r="E15" s="374"/>
      <c r="F15" s="357" t="s">
        <v>294</v>
      </c>
      <c r="G15" s="374">
        <v>0.36</v>
      </c>
      <c r="H15" s="359">
        <f t="shared" si="0"/>
        <v>7.34</v>
      </c>
      <c r="I15" s="365" t="s">
        <v>71</v>
      </c>
      <c r="J15" s="375">
        <v>0</v>
      </c>
      <c r="K15" s="371"/>
      <c r="L15" s="371"/>
      <c r="M15" s="367">
        <f>J15+K15-L15</f>
        <v>0</v>
      </c>
      <c r="N15" s="42"/>
    </row>
    <row r="16" spans="1:16" ht="42.75" customHeight="1" thickBot="1" x14ac:dyDescent="0.3">
      <c r="A16" s="1594" t="s">
        <v>300</v>
      </c>
      <c r="B16" s="1595"/>
      <c r="C16" s="369" t="s">
        <v>301</v>
      </c>
      <c r="D16" s="360">
        <v>94</v>
      </c>
      <c r="E16" s="374">
        <v>62</v>
      </c>
      <c r="F16" s="376" t="s">
        <v>302</v>
      </c>
      <c r="G16" s="374">
        <v>9.1999999999999993</v>
      </c>
      <c r="H16" s="359">
        <f t="shared" si="0"/>
        <v>16.54</v>
      </c>
      <c r="I16" s="365" t="s">
        <v>74</v>
      </c>
      <c r="J16" s="377">
        <v>500</v>
      </c>
      <c r="K16" s="375"/>
      <c r="L16" s="375"/>
      <c r="M16" s="367">
        <f t="shared" ref="M16:M36" si="1">J16+K16-L16</f>
        <v>500</v>
      </c>
      <c r="N16" s="42"/>
    </row>
    <row r="17" spans="1:22" ht="29.25" customHeight="1" x14ac:dyDescent="0.25">
      <c r="A17" s="363" t="s">
        <v>61</v>
      </c>
      <c r="B17" s="363" t="s">
        <v>62</v>
      </c>
      <c r="C17" s="369" t="s">
        <v>303</v>
      </c>
      <c r="D17" s="378">
        <v>94</v>
      </c>
      <c r="E17" s="374">
        <v>60</v>
      </c>
      <c r="F17" s="376" t="s">
        <v>302</v>
      </c>
      <c r="G17" s="374">
        <v>0.16</v>
      </c>
      <c r="H17" s="359">
        <f t="shared" si="0"/>
        <v>16.7</v>
      </c>
      <c r="I17" s="365" t="s">
        <v>76</v>
      </c>
      <c r="J17" s="379">
        <v>75</v>
      </c>
      <c r="K17" s="375"/>
      <c r="L17" s="375"/>
      <c r="M17" s="367">
        <f>J17+K17-L17</f>
        <v>75</v>
      </c>
    </row>
    <row r="18" spans="1:22" ht="34.5" customHeight="1" thickBot="1" x14ac:dyDescent="0.3">
      <c r="A18" s="380"/>
      <c r="B18" s="380"/>
      <c r="C18" s="369" t="s">
        <v>304</v>
      </c>
      <c r="D18" s="378">
        <v>94</v>
      </c>
      <c r="E18" s="374">
        <v>62</v>
      </c>
      <c r="F18" s="376" t="s">
        <v>302</v>
      </c>
      <c r="G18" s="374">
        <v>3.03</v>
      </c>
      <c r="H18" s="359">
        <f t="shared" si="0"/>
        <v>19.73</v>
      </c>
      <c r="I18" s="381" t="s">
        <v>78</v>
      </c>
      <c r="J18" s="382">
        <v>0</v>
      </c>
      <c r="K18" s="382"/>
      <c r="L18" s="382"/>
      <c r="M18" s="367">
        <f>J18+K18-L18</f>
        <v>0</v>
      </c>
    </row>
    <row r="19" spans="1:22" ht="29.25" customHeight="1" x14ac:dyDescent="0.4">
      <c r="A19" s="383"/>
      <c r="B19" s="384"/>
      <c r="C19" s="364" t="s">
        <v>305</v>
      </c>
      <c r="D19" s="374">
        <v>93</v>
      </c>
      <c r="E19" s="374">
        <v>58.72</v>
      </c>
      <c r="F19" s="376" t="s">
        <v>302</v>
      </c>
      <c r="G19" s="358">
        <v>0.28000000000000003</v>
      </c>
      <c r="H19" s="359">
        <f t="shared" si="0"/>
        <v>20.010000000000002</v>
      </c>
      <c r="I19" s="365" t="s">
        <v>80</v>
      </c>
      <c r="J19" s="379">
        <v>0</v>
      </c>
      <c r="K19" s="375"/>
      <c r="L19" s="375"/>
      <c r="M19" s="367">
        <f t="shared" si="1"/>
        <v>0</v>
      </c>
    </row>
    <row r="20" spans="1:22" ht="36.75" customHeight="1" thickBot="1" x14ac:dyDescent="0.3">
      <c r="A20" s="385"/>
      <c r="B20" s="386"/>
      <c r="C20" s="369" t="s">
        <v>304</v>
      </c>
      <c r="D20" s="378">
        <v>94</v>
      </c>
      <c r="E20" s="387">
        <v>62</v>
      </c>
      <c r="F20" s="376" t="s">
        <v>302</v>
      </c>
      <c r="G20" s="374">
        <v>10.27</v>
      </c>
      <c r="H20" s="359">
        <f t="shared" si="0"/>
        <v>30.28</v>
      </c>
      <c r="I20" s="381" t="s">
        <v>82</v>
      </c>
      <c r="J20" s="382">
        <v>25</v>
      </c>
      <c r="K20" s="375"/>
      <c r="L20" s="375"/>
      <c r="M20" s="367">
        <f t="shared" si="1"/>
        <v>25</v>
      </c>
    </row>
    <row r="21" spans="1:22" ht="36.75" customHeight="1" thickBot="1" x14ac:dyDescent="0.3">
      <c r="A21" s="1612"/>
      <c r="B21" s="1613"/>
      <c r="C21" s="364" t="s">
        <v>306</v>
      </c>
      <c r="D21" s="378">
        <v>93</v>
      </c>
      <c r="E21" s="387">
        <v>58.72</v>
      </c>
      <c r="F21" s="376" t="s">
        <v>302</v>
      </c>
      <c r="G21" s="358">
        <v>0.26</v>
      </c>
      <c r="H21" s="359">
        <f t="shared" si="0"/>
        <v>30.540000000000003</v>
      </c>
      <c r="I21" s="381" t="s">
        <v>84</v>
      </c>
      <c r="J21" s="379">
        <v>0</v>
      </c>
      <c r="K21" s="388"/>
      <c r="L21" s="375"/>
      <c r="M21" s="389">
        <f t="shared" si="1"/>
        <v>0</v>
      </c>
    </row>
    <row r="22" spans="1:22" ht="51" customHeight="1" thickBot="1" x14ac:dyDescent="0.3">
      <c r="A22" s="1614" t="s">
        <v>85</v>
      </c>
      <c r="B22" s="1615"/>
      <c r="C22" s="354" t="s">
        <v>307</v>
      </c>
      <c r="D22" s="360">
        <v>94</v>
      </c>
      <c r="E22" s="361">
        <v>62</v>
      </c>
      <c r="F22" s="376" t="s">
        <v>302</v>
      </c>
      <c r="G22" s="358">
        <v>31.02</v>
      </c>
      <c r="H22" s="359">
        <f t="shared" si="0"/>
        <v>61.56</v>
      </c>
      <c r="I22" s="365" t="s">
        <v>87</v>
      </c>
      <c r="J22" s="390">
        <v>50</v>
      </c>
      <c r="K22" s="375"/>
      <c r="L22" s="375"/>
      <c r="M22" s="367">
        <f t="shared" si="1"/>
        <v>50</v>
      </c>
    </row>
    <row r="23" spans="1:22" ht="27.75" customHeight="1" x14ac:dyDescent="0.5">
      <c r="A23" s="391" t="s">
        <v>88</v>
      </c>
      <c r="B23" s="392" t="s">
        <v>62</v>
      </c>
      <c r="C23" s="369" t="s">
        <v>308</v>
      </c>
      <c r="D23" s="378">
        <v>90</v>
      </c>
      <c r="E23" s="387">
        <v>62</v>
      </c>
      <c r="F23" s="376" t="s">
        <v>302</v>
      </c>
      <c r="G23" s="393">
        <v>3.93</v>
      </c>
      <c r="H23" s="359">
        <f t="shared" si="0"/>
        <v>65.490000000000009</v>
      </c>
      <c r="I23" s="381" t="s">
        <v>89</v>
      </c>
      <c r="J23" s="394">
        <v>180</v>
      </c>
      <c r="K23" s="394"/>
      <c r="L23" s="394"/>
      <c r="M23" s="367">
        <f t="shared" si="1"/>
        <v>180</v>
      </c>
    </row>
    <row r="24" spans="1:22" ht="30" customHeight="1" x14ac:dyDescent="0.25">
      <c r="A24" s="368"/>
      <c r="B24" s="395"/>
      <c r="C24" s="369" t="s">
        <v>309</v>
      </c>
      <c r="D24" s="378">
        <v>94</v>
      </c>
      <c r="E24" s="387">
        <v>62</v>
      </c>
      <c r="F24" s="396" t="s">
        <v>310</v>
      </c>
      <c r="G24" s="397">
        <v>0.24</v>
      </c>
      <c r="H24" s="359">
        <f t="shared" si="0"/>
        <v>65.73</v>
      </c>
      <c r="I24" s="365" t="s">
        <v>90</v>
      </c>
      <c r="J24" s="390">
        <v>0</v>
      </c>
      <c r="K24" s="375"/>
      <c r="L24" s="398"/>
      <c r="M24" s="389">
        <f>J24+K24-L24</f>
        <v>0</v>
      </c>
    </row>
    <row r="25" spans="1:22" ht="32.25" customHeight="1" x14ac:dyDescent="0.25">
      <c r="A25" s="399" t="s">
        <v>91</v>
      </c>
      <c r="B25" s="400" t="s">
        <v>92</v>
      </c>
      <c r="C25" s="401" t="s">
        <v>311</v>
      </c>
      <c r="D25" s="360">
        <v>94</v>
      </c>
      <c r="E25" s="361">
        <v>62</v>
      </c>
      <c r="F25" s="376" t="s">
        <v>312</v>
      </c>
      <c r="G25" s="397">
        <v>1716.9</v>
      </c>
      <c r="H25" s="359">
        <f t="shared" si="0"/>
        <v>1782.63</v>
      </c>
      <c r="I25" s="402" t="s">
        <v>313</v>
      </c>
      <c r="J25" s="390">
        <v>0</v>
      </c>
      <c r="K25" s="375"/>
      <c r="L25" s="375"/>
      <c r="M25" s="367">
        <f t="shared" si="1"/>
        <v>0</v>
      </c>
      <c r="N25" s="71"/>
    </row>
    <row r="26" spans="1:22" ht="27.75" customHeight="1" thickBot="1" x14ac:dyDescent="0.3">
      <c r="A26" s="403"/>
      <c r="B26" s="403"/>
      <c r="C26" s="369" t="s">
        <v>309</v>
      </c>
      <c r="D26" s="360">
        <v>94</v>
      </c>
      <c r="E26" s="361">
        <v>62</v>
      </c>
      <c r="F26" s="396" t="s">
        <v>314</v>
      </c>
      <c r="G26" s="397">
        <v>1.03</v>
      </c>
      <c r="H26" s="359">
        <f t="shared" si="0"/>
        <v>1783.66</v>
      </c>
      <c r="I26" s="404" t="s">
        <v>94</v>
      </c>
      <c r="J26" s="405" t="s">
        <v>315</v>
      </c>
      <c r="K26" s="388"/>
      <c r="L26" s="375"/>
      <c r="M26" s="367">
        <f t="shared" si="1"/>
        <v>212</v>
      </c>
      <c r="N26" s="77"/>
    </row>
    <row r="27" spans="1:22" ht="29.25" customHeight="1" thickBot="1" x14ac:dyDescent="0.3">
      <c r="A27" s="1616" t="s">
        <v>316</v>
      </c>
      <c r="B27" s="1617"/>
      <c r="C27" s="401" t="s">
        <v>317</v>
      </c>
      <c r="D27" s="360">
        <v>94</v>
      </c>
      <c r="E27" s="387">
        <v>62</v>
      </c>
      <c r="F27" s="376" t="s">
        <v>318</v>
      </c>
      <c r="G27" s="358">
        <v>720.25</v>
      </c>
      <c r="H27" s="359">
        <f t="shared" si="0"/>
        <v>2503.91</v>
      </c>
      <c r="I27" s="381" t="s">
        <v>97</v>
      </c>
      <c r="J27" s="390">
        <v>500</v>
      </c>
      <c r="K27" s="375"/>
      <c r="L27" s="375"/>
      <c r="M27" s="367">
        <f t="shared" si="1"/>
        <v>500</v>
      </c>
      <c r="N27" s="14" t="s">
        <v>34</v>
      </c>
    </row>
    <row r="28" spans="1:22" ht="46.5" customHeight="1" x14ac:dyDescent="0.25">
      <c r="A28" s="391" t="s">
        <v>88</v>
      </c>
      <c r="B28" s="392" t="s">
        <v>62</v>
      </c>
      <c r="C28" s="354"/>
      <c r="D28" s="360"/>
      <c r="E28" s="361"/>
      <c r="F28" s="387"/>
      <c r="G28" s="358"/>
      <c r="H28" s="359">
        <f t="shared" si="0"/>
        <v>2503.91</v>
      </c>
      <c r="I28" s="406" t="s">
        <v>98</v>
      </c>
      <c r="J28" s="390">
        <v>335</v>
      </c>
      <c r="K28" s="375"/>
      <c r="L28" s="375"/>
      <c r="M28" s="367">
        <f t="shared" si="1"/>
        <v>335</v>
      </c>
    </row>
    <row r="29" spans="1:22" ht="27.75" customHeight="1" thickBot="1" x14ac:dyDescent="0.55000000000000004">
      <c r="A29" s="380"/>
      <c r="B29" s="407"/>
      <c r="C29" s="369"/>
      <c r="D29" s="360"/>
      <c r="E29" s="361"/>
      <c r="F29" s="387"/>
      <c r="G29" s="393"/>
      <c r="H29" s="359">
        <f t="shared" si="0"/>
        <v>2503.91</v>
      </c>
      <c r="I29" s="365" t="s">
        <v>100</v>
      </c>
      <c r="J29" s="390">
        <v>1000</v>
      </c>
      <c r="K29" s="375"/>
      <c r="L29" s="398"/>
      <c r="M29" s="367">
        <f t="shared" si="1"/>
        <v>1000</v>
      </c>
      <c r="V29" s="79"/>
    </row>
    <row r="30" spans="1:22" ht="25.5" customHeight="1" x14ac:dyDescent="0.25">
      <c r="A30" s="408" t="s">
        <v>91</v>
      </c>
      <c r="B30" s="409" t="s">
        <v>92</v>
      </c>
      <c r="C30" s="410"/>
      <c r="D30" s="360"/>
      <c r="E30" s="361"/>
      <c r="F30" s="387"/>
      <c r="G30" s="397"/>
      <c r="H30" s="359">
        <f t="shared" si="0"/>
        <v>2503.91</v>
      </c>
      <c r="I30" s="365" t="s">
        <v>101</v>
      </c>
      <c r="J30" s="390">
        <v>0</v>
      </c>
      <c r="K30" s="375"/>
      <c r="L30" s="375"/>
      <c r="M30" s="367">
        <f t="shared" si="1"/>
        <v>0</v>
      </c>
      <c r="N30" s="42"/>
    </row>
    <row r="31" spans="1:22" ht="23.25" customHeight="1" thickBot="1" x14ac:dyDescent="0.3">
      <c r="A31" s="411"/>
      <c r="B31" s="411"/>
      <c r="C31" s="412"/>
      <c r="D31" s="360"/>
      <c r="E31" s="361"/>
      <c r="F31" s="387"/>
      <c r="G31" s="397"/>
      <c r="H31" s="359">
        <f t="shared" si="0"/>
        <v>2503.91</v>
      </c>
      <c r="I31" s="365" t="s">
        <v>103</v>
      </c>
      <c r="J31" s="390">
        <v>0</v>
      </c>
      <c r="K31" s="375"/>
      <c r="L31" s="398"/>
      <c r="M31" s="367">
        <f t="shared" si="1"/>
        <v>0</v>
      </c>
      <c r="N31" s="42"/>
    </row>
    <row r="32" spans="1:22" ht="25.5" customHeight="1" thickBot="1" x14ac:dyDescent="0.3">
      <c r="A32" s="413"/>
      <c r="B32" s="414"/>
      <c r="C32" s="415"/>
      <c r="D32" s="360"/>
      <c r="E32" s="361"/>
      <c r="F32" s="387"/>
      <c r="G32" s="397"/>
      <c r="H32" s="30"/>
      <c r="I32" s="365" t="s">
        <v>104</v>
      </c>
      <c r="J32" s="416" t="s">
        <v>105</v>
      </c>
      <c r="K32" s="388"/>
      <c r="L32" s="388"/>
      <c r="M32" s="389">
        <f t="shared" si="1"/>
        <v>0</v>
      </c>
      <c r="N32" s="42"/>
    </row>
    <row r="33" spans="1:15" ht="55.5" customHeight="1" thickBot="1" x14ac:dyDescent="0.3">
      <c r="A33" s="399"/>
      <c r="B33" s="417"/>
      <c r="C33" s="418"/>
      <c r="D33" s="419"/>
      <c r="E33" s="419"/>
      <c r="F33" s="419"/>
      <c r="G33" s="419"/>
      <c r="H33" s="30"/>
      <c r="I33" s="420" t="s">
        <v>106</v>
      </c>
      <c r="J33" s="390">
        <v>875</v>
      </c>
      <c r="K33" s="375"/>
      <c r="L33" s="375"/>
      <c r="M33" s="389">
        <f t="shared" si="1"/>
        <v>875</v>
      </c>
      <c r="N33" s="42"/>
      <c r="O33" s="42"/>
    </row>
    <row r="34" spans="1:15" ht="40.5" customHeight="1" thickBot="1" x14ac:dyDescent="0.3">
      <c r="A34" s="1616" t="s">
        <v>319</v>
      </c>
      <c r="B34" s="1618"/>
      <c r="C34" s="25"/>
      <c r="D34" s="46"/>
      <c r="E34" s="47"/>
      <c r="F34" s="48"/>
      <c r="G34" s="419"/>
      <c r="H34" s="30"/>
      <c r="I34" s="365" t="s">
        <v>320</v>
      </c>
      <c r="J34" s="390">
        <v>0</v>
      </c>
      <c r="K34" s="375"/>
      <c r="L34" s="375"/>
      <c r="M34" s="389">
        <f t="shared" si="1"/>
        <v>0</v>
      </c>
      <c r="O34" s="42"/>
    </row>
    <row r="35" spans="1:15" ht="25.5" customHeight="1" x14ac:dyDescent="0.25">
      <c r="A35" s="391" t="s">
        <v>88</v>
      </c>
      <c r="B35" s="391" t="s">
        <v>62</v>
      </c>
      <c r="C35" s="25"/>
      <c r="D35" s="31"/>
      <c r="E35" s="32"/>
      <c r="F35" s="48"/>
      <c r="G35" s="29"/>
      <c r="H35" s="30"/>
      <c r="I35" s="365" t="s">
        <v>109</v>
      </c>
      <c r="J35" s="390">
        <v>8000</v>
      </c>
      <c r="K35" s="375"/>
      <c r="L35" s="398"/>
      <c r="M35" s="389">
        <f t="shared" si="1"/>
        <v>8000</v>
      </c>
    </row>
    <row r="36" spans="1:15" ht="24.75" customHeight="1" x14ac:dyDescent="0.25">
      <c r="A36" s="368"/>
      <c r="B36" s="368"/>
      <c r="C36" s="25"/>
      <c r="D36" s="31"/>
      <c r="E36" s="32"/>
      <c r="F36" s="47"/>
      <c r="G36" s="29"/>
      <c r="H36" s="30"/>
      <c r="I36" s="365" t="s">
        <v>110</v>
      </c>
      <c r="J36" s="390">
        <v>750</v>
      </c>
      <c r="K36" s="375"/>
      <c r="L36" s="375"/>
      <c r="M36" s="389">
        <f t="shared" si="1"/>
        <v>750</v>
      </c>
      <c r="N36" s="89"/>
    </row>
    <row r="37" spans="1:15" ht="22.5" customHeight="1" x14ac:dyDescent="0.4">
      <c r="A37" s="399" t="s">
        <v>91</v>
      </c>
      <c r="B37" s="399" t="s">
        <v>92</v>
      </c>
      <c r="C37" s="83"/>
      <c r="D37" s="31"/>
      <c r="E37" s="32"/>
      <c r="F37" s="28"/>
      <c r="G37" s="61"/>
      <c r="H37" s="30"/>
      <c r="I37" s="421" t="s">
        <v>321</v>
      </c>
      <c r="J37" s="405" t="s">
        <v>105</v>
      </c>
      <c r="K37" s="388"/>
      <c r="L37" s="388"/>
      <c r="M37" s="389">
        <f>J37+K37-L37</f>
        <v>0</v>
      </c>
    </row>
    <row r="38" spans="1:15" ht="25.5" customHeight="1" thickBot="1" x14ac:dyDescent="0.45">
      <c r="A38" s="411"/>
      <c r="B38" s="411"/>
      <c r="C38" s="83"/>
      <c r="D38" s="31"/>
      <c r="E38" s="32"/>
      <c r="F38" s="47"/>
      <c r="G38" s="61"/>
      <c r="H38" s="30"/>
      <c r="I38" s="421" t="s">
        <v>322</v>
      </c>
      <c r="J38" s="405" t="s">
        <v>105</v>
      </c>
      <c r="K38" s="388"/>
      <c r="L38" s="388"/>
      <c r="M38" s="389">
        <f>J38+K38-L38</f>
        <v>0</v>
      </c>
    </row>
    <row r="39" spans="1:15" ht="25.5" customHeight="1" thickBot="1" x14ac:dyDescent="0.3">
      <c r="A39" s="422"/>
      <c r="B39" s="423"/>
      <c r="C39" s="90"/>
      <c r="D39" s="94"/>
      <c r="E39" s="95"/>
      <c r="F39" s="96"/>
      <c r="G39" s="97"/>
      <c r="H39" s="30"/>
      <c r="I39" s="381"/>
      <c r="J39" s="405"/>
      <c r="K39" s="388"/>
      <c r="L39" s="375"/>
      <c r="M39" s="367"/>
    </row>
    <row r="40" spans="1:15" ht="24.75" customHeight="1" thickBot="1" x14ac:dyDescent="0.3">
      <c r="A40" s="403"/>
      <c r="B40" s="403"/>
      <c r="C40" s="101"/>
      <c r="D40" s="93"/>
      <c r="E40" s="92"/>
      <c r="F40" s="102"/>
      <c r="G40" s="97"/>
      <c r="H40" s="30"/>
      <c r="I40" s="406"/>
      <c r="J40" s="405"/>
      <c r="K40" s="388"/>
      <c r="L40" s="375"/>
      <c r="M40" s="367"/>
    </row>
    <row r="41" spans="1:15" ht="26.25" customHeight="1" thickBot="1" x14ac:dyDescent="0.3">
      <c r="A41" s="424" t="s">
        <v>112</v>
      </c>
      <c r="B41" s="425" t="s">
        <v>113</v>
      </c>
      <c r="C41" s="101"/>
      <c r="D41" s="93"/>
      <c r="E41" s="92"/>
      <c r="F41" s="102"/>
      <c r="G41" s="105"/>
      <c r="H41" s="30"/>
      <c r="I41" s="421"/>
      <c r="J41" s="405"/>
      <c r="K41" s="388"/>
      <c r="L41" s="375"/>
      <c r="M41" s="367"/>
    </row>
    <row r="42" spans="1:15" ht="24.75" customHeight="1" x14ac:dyDescent="0.25">
      <c r="A42" s="391" t="s">
        <v>323</v>
      </c>
      <c r="B42" s="391" t="s">
        <v>115</v>
      </c>
      <c r="C42" s="101"/>
      <c r="D42" s="93"/>
      <c r="E42" s="92"/>
      <c r="F42" s="102"/>
      <c r="G42" s="97"/>
      <c r="H42" s="30"/>
      <c r="I42" s="381"/>
      <c r="J42" s="394"/>
      <c r="K42" s="394"/>
      <c r="L42" s="394"/>
      <c r="M42" s="367"/>
    </row>
    <row r="43" spans="1:15" ht="24" customHeight="1" thickBot="1" x14ac:dyDescent="0.3">
      <c r="A43" s="426" t="s">
        <v>324</v>
      </c>
      <c r="B43" s="426" t="s">
        <v>116</v>
      </c>
      <c r="C43" s="101"/>
      <c r="D43" s="93"/>
      <c r="E43" s="92"/>
      <c r="F43" s="102"/>
      <c r="G43" s="105"/>
      <c r="H43" s="30"/>
      <c r="I43" s="427"/>
      <c r="J43" s="375"/>
      <c r="K43" s="428"/>
      <c r="L43" s="428"/>
      <c r="M43" s="367"/>
    </row>
    <row r="44" spans="1:15" ht="24" customHeight="1" thickBot="1" x14ac:dyDescent="0.3">
      <c r="A44" s="424" t="s">
        <v>117</v>
      </c>
      <c r="B44" s="429"/>
      <c r="C44" s="101"/>
      <c r="D44" s="93"/>
      <c r="E44" s="92"/>
      <c r="F44" s="102"/>
      <c r="G44" s="110"/>
      <c r="H44" s="30"/>
      <c r="I44" s="430" t="s">
        <v>118</v>
      </c>
      <c r="J44" s="431">
        <v>0</v>
      </c>
      <c r="K44" s="432"/>
      <c r="L44" s="432"/>
      <c r="M44" s="433">
        <f>J44+K44-L44</f>
        <v>0</v>
      </c>
    </row>
    <row r="45" spans="1:15" ht="19.5" customHeight="1" x14ac:dyDescent="0.25">
      <c r="A45" s="391" t="s">
        <v>325</v>
      </c>
      <c r="B45" s="399"/>
      <c r="C45" s="101"/>
      <c r="D45" s="93"/>
      <c r="E45" s="92"/>
      <c r="F45" s="102"/>
      <c r="G45" s="97"/>
      <c r="H45" s="30"/>
      <c r="I45" s="404"/>
      <c r="J45" s="394">
        <v>0</v>
      </c>
      <c r="K45" s="394"/>
      <c r="L45" s="394"/>
      <c r="M45" s="367">
        <f t="shared" ref="M45:M53" si="2">J45+K45-L45</f>
        <v>0</v>
      </c>
    </row>
    <row r="46" spans="1:15" ht="52.5" customHeight="1" thickBot="1" x14ac:dyDescent="0.3">
      <c r="A46" s="434" t="s">
        <v>326</v>
      </c>
      <c r="B46" s="435"/>
      <c r="C46" s="436"/>
      <c r="D46" s="437"/>
      <c r="E46" s="438"/>
      <c r="F46" s="439"/>
      <c r="G46" s="440"/>
      <c r="H46" s="441"/>
      <c r="I46" s="442"/>
      <c r="J46" s="375">
        <v>0</v>
      </c>
      <c r="K46" s="428"/>
      <c r="L46" s="428"/>
      <c r="M46" s="367">
        <f t="shared" si="2"/>
        <v>0</v>
      </c>
    </row>
    <row r="47" spans="1:15" ht="33" customHeight="1" thickBot="1" x14ac:dyDescent="0.3">
      <c r="A47" s="1600" t="s">
        <v>120</v>
      </c>
      <c r="B47" s="1601"/>
      <c r="C47" s="1600" t="s">
        <v>121</v>
      </c>
      <c r="D47" s="1601"/>
      <c r="E47" s="1600" t="s">
        <v>122</v>
      </c>
      <c r="F47" s="1602"/>
      <c r="G47" s="1602"/>
      <c r="H47" s="1601"/>
      <c r="I47" s="444"/>
      <c r="J47" s="428">
        <v>0</v>
      </c>
      <c r="K47" s="428"/>
      <c r="L47" s="428"/>
      <c r="M47" s="367">
        <f t="shared" si="2"/>
        <v>0</v>
      </c>
    </row>
    <row r="48" spans="1:15" ht="27" customHeight="1" thickBot="1" x14ac:dyDescent="0.3">
      <c r="A48" s="445" t="s">
        <v>123</v>
      </c>
      <c r="B48" s="446"/>
      <c r="C48" s="447" t="s">
        <v>124</v>
      </c>
      <c r="D48" s="389" t="s">
        <v>327</v>
      </c>
      <c r="E48" s="448" t="s">
        <v>126</v>
      </c>
      <c r="F48" s="449" t="s">
        <v>127</v>
      </c>
      <c r="G48" s="450" t="s">
        <v>128</v>
      </c>
      <c r="H48" s="451" t="s">
        <v>129</v>
      </c>
      <c r="I48" s="444"/>
      <c r="J48" s="428">
        <v>0</v>
      </c>
      <c r="K48" s="428"/>
      <c r="L48" s="428"/>
      <c r="M48" s="367">
        <f t="shared" si="2"/>
        <v>0</v>
      </c>
      <c r="O48" s="14" t="s">
        <v>34</v>
      </c>
    </row>
    <row r="49" spans="1:19" ht="24.75" customHeight="1" thickBot="1" x14ac:dyDescent="0.3">
      <c r="A49" s="452" t="s">
        <v>130</v>
      </c>
      <c r="B49" s="446"/>
      <c r="C49" s="447" t="s">
        <v>131</v>
      </c>
      <c r="D49" s="453"/>
      <c r="E49" s="454" t="s">
        <v>132</v>
      </c>
      <c r="F49" s="455" t="s">
        <v>328</v>
      </c>
      <c r="G49" s="456" t="s">
        <v>134</v>
      </c>
      <c r="H49" s="456" t="s">
        <v>329</v>
      </c>
      <c r="I49" s="444"/>
      <c r="J49" s="428">
        <v>0</v>
      </c>
      <c r="K49" s="428"/>
      <c r="L49" s="375"/>
      <c r="M49" s="367">
        <f t="shared" si="2"/>
        <v>0</v>
      </c>
    </row>
    <row r="50" spans="1:19" ht="29.25" thickBot="1" x14ac:dyDescent="0.3">
      <c r="A50" s="457" t="s">
        <v>136</v>
      </c>
      <c r="B50" s="446"/>
      <c r="C50" s="458" t="s">
        <v>137</v>
      </c>
      <c r="D50" s="459"/>
      <c r="E50" s="454" t="s">
        <v>139</v>
      </c>
      <c r="F50" s="455" t="s">
        <v>330</v>
      </c>
      <c r="G50" s="456" t="s">
        <v>134</v>
      </c>
      <c r="H50" s="456" t="s">
        <v>329</v>
      </c>
      <c r="I50" s="444"/>
      <c r="J50" s="428">
        <v>0</v>
      </c>
      <c r="K50" s="428"/>
      <c r="L50" s="460"/>
      <c r="M50" s="367">
        <f>J50+K50-L52</f>
        <v>0</v>
      </c>
    </row>
    <row r="51" spans="1:19" ht="28.5" thickBot="1" x14ac:dyDescent="0.3">
      <c r="A51" s="461" t="s">
        <v>140</v>
      </c>
      <c r="B51" s="446"/>
      <c r="C51" s="462" t="s">
        <v>141</v>
      </c>
      <c r="D51" s="459"/>
      <c r="E51" s="454"/>
      <c r="F51" s="455"/>
      <c r="G51" s="456"/>
      <c r="H51" s="456" t="s">
        <v>331</v>
      </c>
      <c r="I51" s="444"/>
      <c r="J51" s="394">
        <v>0</v>
      </c>
      <c r="K51" s="394"/>
      <c r="L51" s="463"/>
      <c r="M51" s="367">
        <v>0</v>
      </c>
      <c r="N51" s="42"/>
    </row>
    <row r="52" spans="1:19" ht="21.75" customHeight="1" thickBot="1" x14ac:dyDescent="0.3">
      <c r="A52" s="464" t="s">
        <v>143</v>
      </c>
      <c r="B52" s="446"/>
      <c r="C52" s="462" t="s">
        <v>144</v>
      </c>
      <c r="D52" s="459"/>
      <c r="E52" s="454" t="s">
        <v>332</v>
      </c>
      <c r="F52" s="455" t="s">
        <v>333</v>
      </c>
      <c r="G52" s="456" t="s">
        <v>134</v>
      </c>
      <c r="H52" s="456" t="s">
        <v>334</v>
      </c>
      <c r="I52" s="465"/>
      <c r="J52" s="394">
        <v>0</v>
      </c>
      <c r="K52" s="394"/>
      <c r="L52" s="375"/>
      <c r="M52" s="367">
        <v>0</v>
      </c>
      <c r="P52" s="150"/>
      <c r="Q52" s="151"/>
    </row>
    <row r="53" spans="1:19" ht="22.5" customHeight="1" thickBot="1" x14ac:dyDescent="0.3">
      <c r="A53" s="466"/>
      <c r="B53" s="446"/>
      <c r="C53" s="467" t="s">
        <v>149</v>
      </c>
      <c r="D53" s="468"/>
      <c r="E53" s="469" t="s">
        <v>151</v>
      </c>
      <c r="F53" s="470"/>
      <c r="G53" s="456" t="s">
        <v>134</v>
      </c>
      <c r="H53" s="456" t="s">
        <v>335</v>
      </c>
      <c r="I53" s="471"/>
      <c r="J53" s="472">
        <v>0</v>
      </c>
      <c r="K53" s="473"/>
      <c r="L53" s="472"/>
      <c r="M53" s="474">
        <f t="shared" si="2"/>
        <v>0</v>
      </c>
      <c r="P53" s="150"/>
      <c r="Q53" s="151"/>
    </row>
    <row r="54" spans="1:19" ht="21" customHeight="1" thickBot="1" x14ac:dyDescent="0.3">
      <c r="A54" s="475"/>
      <c r="B54" s="476"/>
      <c r="C54" s="458" t="s">
        <v>153</v>
      </c>
      <c r="D54" s="477"/>
      <c r="E54" s="469" t="s">
        <v>154</v>
      </c>
      <c r="F54" s="478"/>
      <c r="G54" s="456" t="s">
        <v>336</v>
      </c>
      <c r="H54" s="456" t="s">
        <v>337</v>
      </c>
      <c r="I54" s="479" t="s">
        <v>338</v>
      </c>
      <c r="J54" s="480">
        <v>40</v>
      </c>
      <c r="K54" s="480"/>
      <c r="L54" s="481">
        <v>40</v>
      </c>
      <c r="M54" s="482">
        <f>J54+K54-L54</f>
        <v>0</v>
      </c>
      <c r="P54" s="150"/>
      <c r="Q54" s="151"/>
    </row>
    <row r="55" spans="1:19" ht="24" customHeight="1" thickBot="1" x14ac:dyDescent="0.3">
      <c r="A55" s="483"/>
      <c r="B55" s="484"/>
      <c r="C55" s="462" t="s">
        <v>157</v>
      </c>
      <c r="D55" s="459"/>
      <c r="E55" s="485" t="s">
        <v>159</v>
      </c>
      <c r="F55" s="486"/>
      <c r="G55" s="456" t="s">
        <v>134</v>
      </c>
      <c r="H55" s="487" t="s">
        <v>179</v>
      </c>
      <c r="I55" s="488" t="s">
        <v>339</v>
      </c>
      <c r="J55" s="489" t="s">
        <v>340</v>
      </c>
      <c r="K55" s="490"/>
      <c r="L55" s="491">
        <v>25</v>
      </c>
      <c r="M55" s="492">
        <f>J55+K55-L55</f>
        <v>0</v>
      </c>
      <c r="O55" s="71"/>
      <c r="P55" s="150"/>
      <c r="Q55" s="151"/>
    </row>
    <row r="56" spans="1:19" ht="24" customHeight="1" thickBot="1" x14ac:dyDescent="0.3">
      <c r="A56" s="493"/>
      <c r="B56" s="446"/>
      <c r="C56" s="494" t="s">
        <v>161</v>
      </c>
      <c r="D56" s="459"/>
      <c r="E56" s="485"/>
      <c r="F56" s="495"/>
      <c r="G56" s="496"/>
      <c r="H56" s="497" t="s">
        <v>341</v>
      </c>
      <c r="I56" s="498" t="s">
        <v>342</v>
      </c>
      <c r="J56" s="489" t="s">
        <v>343</v>
      </c>
      <c r="K56" s="490"/>
      <c r="L56" s="490" t="s">
        <v>343</v>
      </c>
      <c r="M56" s="499">
        <f>J56+K56-L56</f>
        <v>0</v>
      </c>
      <c r="O56" s="71"/>
      <c r="P56" s="150"/>
      <c r="Q56" s="151"/>
    </row>
    <row r="57" spans="1:19" ht="24" customHeight="1" thickBot="1" x14ac:dyDescent="0.3">
      <c r="A57" s="457"/>
      <c r="B57" s="500"/>
      <c r="C57" s="494" t="s">
        <v>164</v>
      </c>
      <c r="D57" s="459"/>
      <c r="E57" s="1603" t="s">
        <v>166</v>
      </c>
      <c r="F57" s="1604"/>
      <c r="G57" s="1605"/>
      <c r="H57" s="501" t="s">
        <v>344</v>
      </c>
      <c r="I57" s="498" t="s">
        <v>345</v>
      </c>
      <c r="J57" s="489" t="s">
        <v>346</v>
      </c>
      <c r="K57" s="490"/>
      <c r="L57" s="490" t="s">
        <v>346</v>
      </c>
      <c r="M57" s="499">
        <f>J57+K57-L57</f>
        <v>0</v>
      </c>
      <c r="O57" s="191"/>
      <c r="P57" s="150"/>
      <c r="Q57" s="151"/>
    </row>
    <row r="58" spans="1:19" ht="22.5" customHeight="1" thickBot="1" x14ac:dyDescent="0.3">
      <c r="A58" s="457"/>
      <c r="B58" s="500"/>
      <c r="C58" s="462" t="s">
        <v>168</v>
      </c>
      <c r="D58" s="502"/>
      <c r="E58" s="1606" t="s">
        <v>347</v>
      </c>
      <c r="F58" s="1607"/>
      <c r="G58" s="1608"/>
      <c r="H58" s="501" t="s">
        <v>171</v>
      </c>
      <c r="I58" s="498" t="s">
        <v>163</v>
      </c>
      <c r="J58" s="489" t="s">
        <v>348</v>
      </c>
      <c r="K58" s="490"/>
      <c r="L58" s="504">
        <v>5</v>
      </c>
      <c r="M58" s="499">
        <f>J58+K58-L58</f>
        <v>0</v>
      </c>
      <c r="O58" s="191"/>
      <c r="P58" s="150"/>
      <c r="Q58" s="151"/>
    </row>
    <row r="59" spans="1:19" ht="19.5" customHeight="1" thickBot="1" x14ac:dyDescent="0.3">
      <c r="A59" s="466"/>
      <c r="B59" s="500" t="s">
        <v>34</v>
      </c>
      <c r="C59" s="462"/>
      <c r="D59" s="502"/>
      <c r="E59" s="505"/>
      <c r="F59" s="506"/>
      <c r="G59" s="507"/>
      <c r="H59" s="497"/>
      <c r="I59" s="508"/>
      <c r="J59" s="509"/>
      <c r="K59" s="509"/>
      <c r="L59" s="509"/>
      <c r="M59" s="510"/>
      <c r="N59" s="201" t="s">
        <v>34</v>
      </c>
      <c r="P59" s="150"/>
      <c r="Q59" s="151"/>
      <c r="S59" s="202"/>
    </row>
    <row r="60" spans="1:19" ht="34.5" customHeight="1" thickBot="1" x14ac:dyDescent="0.3">
      <c r="A60" s="511">
        <f>(HOUR(J7)*60+MINUTE(J7))/60</f>
        <v>0</v>
      </c>
      <c r="B60" s="500"/>
      <c r="C60" s="458" t="s">
        <v>172</v>
      </c>
      <c r="D60" s="502"/>
      <c r="E60" s="1609" t="s">
        <v>174</v>
      </c>
      <c r="F60" s="512" t="s">
        <v>175</v>
      </c>
      <c r="G60" s="497" t="s">
        <v>176</v>
      </c>
      <c r="H60" s="513"/>
      <c r="I60" s="514"/>
      <c r="J60" s="515"/>
      <c r="K60" s="516"/>
      <c r="L60" s="516"/>
      <c r="M60" s="517"/>
      <c r="P60" s="150"/>
      <c r="Q60" s="151"/>
    </row>
    <row r="61" spans="1:19" ht="25.5" customHeight="1" x14ac:dyDescent="0.4">
      <c r="A61" s="518"/>
      <c r="B61" s="519"/>
      <c r="C61" s="458" t="s">
        <v>177</v>
      </c>
      <c r="D61" s="477"/>
      <c r="E61" s="1610"/>
      <c r="F61" s="520" t="s">
        <v>178</v>
      </c>
      <c r="G61" s="521" t="s">
        <v>179</v>
      </c>
      <c r="H61" s="522"/>
      <c r="I61" s="514"/>
      <c r="J61" s="515"/>
      <c r="K61" s="515"/>
      <c r="L61" s="515"/>
      <c r="M61" s="517"/>
      <c r="P61" s="150"/>
      <c r="Q61" s="151"/>
    </row>
    <row r="62" spans="1:19" ht="23.25" customHeight="1" thickBot="1" x14ac:dyDescent="0.45">
      <c r="A62" s="523"/>
      <c r="B62" s="524"/>
      <c r="C62" s="494" t="s">
        <v>180</v>
      </c>
      <c r="D62" s="525"/>
      <c r="E62" s="1610"/>
      <c r="F62" s="520" t="s">
        <v>181</v>
      </c>
      <c r="G62" s="526" t="s">
        <v>182</v>
      </c>
      <c r="H62" s="522"/>
      <c r="I62" s="514"/>
      <c r="J62" s="515"/>
      <c r="K62" s="527"/>
      <c r="L62" s="515"/>
      <c r="M62" s="517"/>
      <c r="P62" s="150"/>
      <c r="Q62" s="151"/>
    </row>
    <row r="63" spans="1:19" ht="27" customHeight="1" thickBot="1" x14ac:dyDescent="0.45">
      <c r="A63" s="528"/>
      <c r="B63" s="529"/>
      <c r="C63" s="530" t="s">
        <v>183</v>
      </c>
      <c r="D63" s="531"/>
      <c r="E63" s="1610"/>
      <c r="F63" s="520" t="s">
        <v>184</v>
      </c>
      <c r="G63" s="526" t="s">
        <v>185</v>
      </c>
      <c r="H63" s="532"/>
      <c r="I63" s="514"/>
      <c r="J63" s="515"/>
      <c r="K63" s="533"/>
      <c r="L63" s="515"/>
      <c r="M63" s="517"/>
      <c r="P63" s="150"/>
      <c r="Q63" s="151"/>
    </row>
    <row r="64" spans="1:19" ht="22.5" customHeight="1" thickBot="1" x14ac:dyDescent="0.45">
      <c r="A64" s="1598" t="s">
        <v>186</v>
      </c>
      <c r="B64" s="1599"/>
      <c r="C64" s="534" t="s">
        <v>187</v>
      </c>
      <c r="D64" s="535"/>
      <c r="E64" s="1610"/>
      <c r="F64" s="520" t="s">
        <v>188</v>
      </c>
      <c r="G64" s="526" t="s">
        <v>189</v>
      </c>
      <c r="H64" s="536"/>
      <c r="I64" s="537"/>
      <c r="J64" s="538"/>
      <c r="K64" s="539"/>
      <c r="L64" s="539"/>
      <c r="M64" s="540"/>
      <c r="P64" s="150"/>
      <c r="Q64" s="151"/>
    </row>
    <row r="65" spans="1:17" ht="27" customHeight="1" thickBot="1" x14ac:dyDescent="0.45">
      <c r="A65" s="541" t="s">
        <v>88</v>
      </c>
      <c r="B65" s="542" t="s">
        <v>62</v>
      </c>
      <c r="C65" s="534" t="s">
        <v>190</v>
      </c>
      <c r="D65" s="543"/>
      <c r="E65" s="1610"/>
      <c r="F65" s="520" t="s">
        <v>192</v>
      </c>
      <c r="G65" s="521" t="s">
        <v>193</v>
      </c>
      <c r="H65" s="544"/>
      <c r="I65" s="1596" t="s">
        <v>194</v>
      </c>
      <c r="J65" s="1597" t="s">
        <v>349</v>
      </c>
      <c r="K65" s="1596" t="s">
        <v>196</v>
      </c>
      <c r="L65" s="1597" t="s">
        <v>197</v>
      </c>
      <c r="M65" s="1597" t="s">
        <v>53</v>
      </c>
      <c r="P65" s="150"/>
      <c r="Q65" s="151"/>
    </row>
    <row r="66" spans="1:17" ht="24" customHeight="1" thickBot="1" x14ac:dyDescent="0.45">
      <c r="A66" s="1598" t="s">
        <v>198</v>
      </c>
      <c r="B66" s="1599"/>
      <c r="C66" s="545"/>
      <c r="D66" s="546"/>
      <c r="E66" s="1610"/>
      <c r="F66" s="520" t="s">
        <v>199</v>
      </c>
      <c r="G66" s="547">
        <v>0</v>
      </c>
      <c r="H66" s="548"/>
      <c r="I66" s="1596"/>
      <c r="J66" s="1597"/>
      <c r="K66" s="1596"/>
      <c r="L66" s="1597"/>
      <c r="M66" s="1597"/>
      <c r="O66" s="14" t="s">
        <v>34</v>
      </c>
      <c r="P66" s="150"/>
      <c r="Q66" s="151"/>
    </row>
    <row r="67" spans="1:17" ht="25.5" customHeight="1" thickBot="1" x14ac:dyDescent="0.45">
      <c r="A67" s="549" t="s">
        <v>134</v>
      </c>
      <c r="B67" s="550" t="s">
        <v>350</v>
      </c>
      <c r="C67" s="551"/>
      <c r="D67" s="552"/>
      <c r="E67" s="1610"/>
      <c r="F67" s="520" t="s">
        <v>202</v>
      </c>
      <c r="G67" s="553" t="s">
        <v>203</v>
      </c>
      <c r="H67" s="548"/>
      <c r="I67" s="1596"/>
      <c r="J67" s="1597"/>
      <c r="K67" s="1596"/>
      <c r="L67" s="1597"/>
      <c r="M67" s="1597"/>
      <c r="Q67" s="151"/>
    </row>
    <row r="68" spans="1:17" ht="36.75" customHeight="1" thickBot="1" x14ac:dyDescent="0.45">
      <c r="A68" s="1598" t="s">
        <v>204</v>
      </c>
      <c r="B68" s="1599"/>
      <c r="C68" s="554"/>
      <c r="D68" s="543"/>
      <c r="E68" s="1610"/>
      <c r="F68" s="520" t="s">
        <v>351</v>
      </c>
      <c r="G68" s="521" t="s">
        <v>352</v>
      </c>
      <c r="H68" s="555"/>
      <c r="I68" s="556" t="s">
        <v>205</v>
      </c>
      <c r="J68" s="557">
        <v>37929</v>
      </c>
      <c r="K68" s="558"/>
      <c r="L68" s="559">
        <v>976</v>
      </c>
      <c r="M68" s="560">
        <v>36953</v>
      </c>
      <c r="Q68" s="151"/>
    </row>
    <row r="69" spans="1:17" ht="51" customHeight="1" thickBot="1" x14ac:dyDescent="0.3">
      <c r="A69" s="549" t="s">
        <v>134</v>
      </c>
      <c r="B69" s="550" t="s">
        <v>353</v>
      </c>
      <c r="C69" s="561"/>
      <c r="D69" s="562"/>
      <c r="E69" s="1610"/>
      <c r="F69" s="563" t="s">
        <v>354</v>
      </c>
      <c r="G69" s="521" t="s">
        <v>179</v>
      </c>
      <c r="H69" s="548"/>
      <c r="I69" s="564" t="s">
        <v>207</v>
      </c>
      <c r="J69" s="565">
        <v>70</v>
      </c>
      <c r="K69" s="566"/>
      <c r="L69" s="567"/>
      <c r="M69" s="568">
        <f t="shared" ref="M69:M91" si="3">J69+K69-L69</f>
        <v>70</v>
      </c>
      <c r="Q69" s="151"/>
    </row>
    <row r="70" spans="1:17" ht="60.75" customHeight="1" thickBot="1" x14ac:dyDescent="0.3">
      <c r="A70" s="1600" t="s">
        <v>355</v>
      </c>
      <c r="B70" s="1602"/>
      <c r="C70" s="1602"/>
      <c r="D70" s="1602"/>
      <c r="E70" s="1611"/>
      <c r="F70" s="569"/>
      <c r="G70" s="570"/>
      <c r="H70" s="571"/>
      <c r="I70" s="572" t="s">
        <v>209</v>
      </c>
      <c r="J70" s="565">
        <v>0</v>
      </c>
      <c r="K70" s="566"/>
      <c r="L70" s="567"/>
      <c r="M70" s="568">
        <f t="shared" si="3"/>
        <v>0</v>
      </c>
      <c r="Q70" s="151"/>
    </row>
    <row r="71" spans="1:17" ht="58.5" customHeight="1" thickBot="1" x14ac:dyDescent="0.3">
      <c r="A71" s="1585" t="s">
        <v>356</v>
      </c>
      <c r="B71" s="1586"/>
      <c r="C71" s="1587" t="s">
        <v>357</v>
      </c>
      <c r="D71" s="1588"/>
      <c r="E71" s="1588"/>
      <c r="F71" s="1588"/>
      <c r="G71" s="1588"/>
      <c r="H71" s="1588"/>
      <c r="I71" s="564" t="s">
        <v>212</v>
      </c>
      <c r="J71" s="565">
        <v>285</v>
      </c>
      <c r="K71" s="566"/>
      <c r="L71" s="567"/>
      <c r="M71" s="568">
        <f t="shared" si="3"/>
        <v>285</v>
      </c>
      <c r="Q71" s="151"/>
    </row>
    <row r="72" spans="1:17" ht="33.75" customHeight="1" thickBot="1" x14ac:dyDescent="0.3">
      <c r="A72" s="1589" t="s">
        <v>358</v>
      </c>
      <c r="B72" s="1590"/>
      <c r="C72" s="1591" t="s">
        <v>359</v>
      </c>
      <c r="D72" s="1592"/>
      <c r="E72" s="1592"/>
      <c r="F72" s="1593"/>
      <c r="G72" s="1593"/>
      <c r="H72" s="1592"/>
      <c r="I72" s="573" t="s">
        <v>215</v>
      </c>
      <c r="J72" s="565">
        <v>0</v>
      </c>
      <c r="K72" s="574"/>
      <c r="L72" s="566"/>
      <c r="M72" s="568">
        <f t="shared" si="3"/>
        <v>0</v>
      </c>
    </row>
    <row r="73" spans="1:17" ht="29.25" customHeight="1" thickBot="1" x14ac:dyDescent="0.3">
      <c r="A73" s="1594" t="s">
        <v>216</v>
      </c>
      <c r="B73" s="1595"/>
      <c r="C73" s="1595"/>
      <c r="D73" s="1595"/>
      <c r="E73" s="1595"/>
      <c r="F73" s="575" t="s">
        <v>217</v>
      </c>
      <c r="G73" s="575" t="s">
        <v>218</v>
      </c>
      <c r="H73" s="576" t="s">
        <v>219</v>
      </c>
      <c r="I73" s="577" t="s">
        <v>220</v>
      </c>
      <c r="J73" s="565">
        <v>0</v>
      </c>
      <c r="K73" s="566"/>
      <c r="L73" s="566"/>
      <c r="M73" s="568">
        <f t="shared" si="3"/>
        <v>0</v>
      </c>
    </row>
    <row r="74" spans="1:17" ht="56.25" customHeight="1" x14ac:dyDescent="0.25">
      <c r="A74" s="1566" t="s">
        <v>360</v>
      </c>
      <c r="B74" s="1567"/>
      <c r="C74" s="1567"/>
      <c r="D74" s="1567"/>
      <c r="E74" s="1568"/>
      <c r="F74" s="578">
        <v>0.29166666666666669</v>
      </c>
      <c r="G74" s="579">
        <v>0.45833333333333331</v>
      </c>
      <c r="H74" s="580">
        <v>0.16666666666666666</v>
      </c>
      <c r="I74" s="581" t="s">
        <v>222</v>
      </c>
      <c r="J74" s="565">
        <v>79</v>
      </c>
      <c r="K74" s="574"/>
      <c r="L74" s="566">
        <v>10</v>
      </c>
      <c r="M74" s="568">
        <f t="shared" si="3"/>
        <v>69</v>
      </c>
    </row>
    <row r="75" spans="1:17" ht="48.75" customHeight="1" x14ac:dyDescent="0.25">
      <c r="A75" s="1566" t="s">
        <v>361</v>
      </c>
      <c r="B75" s="1567"/>
      <c r="C75" s="1567"/>
      <c r="D75" s="1567"/>
      <c r="E75" s="1568"/>
      <c r="F75" s="579">
        <v>0.45833333333333331</v>
      </c>
      <c r="G75" s="582">
        <v>0.5</v>
      </c>
      <c r="H75" s="583">
        <v>4.1666666666666664E-2</v>
      </c>
      <c r="I75" s="577" t="s">
        <v>224</v>
      </c>
      <c r="J75" s="565">
        <v>1</v>
      </c>
      <c r="K75" s="574"/>
      <c r="L75" s="566"/>
      <c r="M75" s="568">
        <f t="shared" si="3"/>
        <v>1</v>
      </c>
    </row>
    <row r="76" spans="1:17" ht="54" customHeight="1" x14ac:dyDescent="0.25">
      <c r="A76" s="1566" t="s">
        <v>362</v>
      </c>
      <c r="B76" s="1567"/>
      <c r="C76" s="1567"/>
      <c r="D76" s="1567"/>
      <c r="E76" s="1568"/>
      <c r="F76" s="582">
        <v>0.5</v>
      </c>
      <c r="G76" s="582">
        <v>0.54166666666666663</v>
      </c>
      <c r="H76" s="583">
        <v>4.1666666666666664E-2</v>
      </c>
      <c r="I76" s="584" t="s">
        <v>225</v>
      </c>
      <c r="J76" s="565">
        <v>19</v>
      </c>
      <c r="K76" s="574"/>
      <c r="L76" s="566"/>
      <c r="M76" s="568">
        <f t="shared" si="3"/>
        <v>19</v>
      </c>
    </row>
    <row r="77" spans="1:17" ht="42.75" customHeight="1" x14ac:dyDescent="0.25">
      <c r="A77" s="1566" t="s">
        <v>363</v>
      </c>
      <c r="B77" s="1567"/>
      <c r="C77" s="1567"/>
      <c r="D77" s="1567"/>
      <c r="E77" s="1568"/>
      <c r="F77" s="582">
        <v>0.54166666666666663</v>
      </c>
      <c r="G77" s="582">
        <v>0.61458333333333337</v>
      </c>
      <c r="H77" s="585">
        <v>7.2916666666666671E-2</v>
      </c>
      <c r="I77" s="573" t="s">
        <v>227</v>
      </c>
      <c r="J77" s="565">
        <v>39</v>
      </c>
      <c r="K77" s="586"/>
      <c r="L77" s="587"/>
      <c r="M77" s="568">
        <f t="shared" si="3"/>
        <v>39</v>
      </c>
    </row>
    <row r="78" spans="1:17" ht="54" customHeight="1" x14ac:dyDescent="0.25">
      <c r="A78" s="1566" t="s">
        <v>364</v>
      </c>
      <c r="B78" s="1567"/>
      <c r="C78" s="1567"/>
      <c r="D78" s="1567"/>
      <c r="E78" s="1568"/>
      <c r="F78" s="582">
        <v>0.61458333333333337</v>
      </c>
      <c r="G78" s="582">
        <v>0.29166666666666669</v>
      </c>
      <c r="H78" s="585">
        <v>0.67708333333333337</v>
      </c>
      <c r="I78" s="573" t="s">
        <v>229</v>
      </c>
      <c r="J78" s="565">
        <v>4</v>
      </c>
      <c r="K78" s="574"/>
      <c r="L78" s="588"/>
      <c r="M78" s="568">
        <f t="shared" si="3"/>
        <v>4</v>
      </c>
    </row>
    <row r="79" spans="1:17" ht="45" customHeight="1" x14ac:dyDescent="0.25">
      <c r="A79" s="1566"/>
      <c r="B79" s="1567"/>
      <c r="C79" s="1567"/>
      <c r="D79" s="1567"/>
      <c r="E79" s="1568"/>
      <c r="F79" s="582"/>
      <c r="G79" s="589"/>
      <c r="H79" s="590"/>
      <c r="I79" s="564" t="s">
        <v>231</v>
      </c>
      <c r="J79" s="565">
        <v>160</v>
      </c>
      <c r="K79" s="574"/>
      <c r="L79" s="566">
        <v>3</v>
      </c>
      <c r="M79" s="568">
        <f t="shared" si="3"/>
        <v>157</v>
      </c>
    </row>
    <row r="80" spans="1:17" ht="62.25" customHeight="1" x14ac:dyDescent="0.25">
      <c r="A80" s="1566"/>
      <c r="B80" s="1567"/>
      <c r="C80" s="1567"/>
      <c r="D80" s="1567"/>
      <c r="E80" s="1568"/>
      <c r="F80" s="589"/>
      <c r="G80" s="589"/>
      <c r="H80" s="589"/>
      <c r="I80" s="564" t="s">
        <v>233</v>
      </c>
      <c r="J80" s="565">
        <v>3</v>
      </c>
      <c r="K80" s="574"/>
      <c r="L80" s="566">
        <v>3</v>
      </c>
      <c r="M80" s="568">
        <f t="shared" si="3"/>
        <v>0</v>
      </c>
    </row>
    <row r="81" spans="1:16" ht="60.75" customHeight="1" x14ac:dyDescent="0.25">
      <c r="A81" s="1566"/>
      <c r="B81" s="1567"/>
      <c r="C81" s="1567"/>
      <c r="D81" s="1567"/>
      <c r="E81" s="1568"/>
      <c r="F81" s="589"/>
      <c r="G81" s="582"/>
      <c r="H81" s="591"/>
      <c r="I81" s="577" t="s">
        <v>235</v>
      </c>
      <c r="J81" s="565">
        <v>20</v>
      </c>
      <c r="K81" s="574"/>
      <c r="L81" s="567"/>
      <c r="M81" s="592">
        <f t="shared" si="3"/>
        <v>20</v>
      </c>
    </row>
    <row r="82" spans="1:16" ht="32.25" customHeight="1" x14ac:dyDescent="0.25">
      <c r="A82" s="1566"/>
      <c r="B82" s="1567"/>
      <c r="C82" s="1567"/>
      <c r="D82" s="1567"/>
      <c r="E82" s="1568"/>
      <c r="F82" s="582"/>
      <c r="G82" s="582"/>
      <c r="H82" s="591"/>
      <c r="I82" s="577" t="s">
        <v>237</v>
      </c>
      <c r="J82" s="565">
        <v>10</v>
      </c>
      <c r="K82" s="574"/>
      <c r="L82" s="566"/>
      <c r="M82" s="568">
        <f t="shared" si="3"/>
        <v>10</v>
      </c>
    </row>
    <row r="83" spans="1:16" ht="64.5" customHeight="1" x14ac:dyDescent="0.25">
      <c r="A83" s="1581"/>
      <c r="B83" s="1582"/>
      <c r="C83" s="1582"/>
      <c r="D83" s="1582"/>
      <c r="E83" s="1583"/>
      <c r="F83" s="582"/>
      <c r="G83" s="582"/>
      <c r="H83" s="591"/>
      <c r="I83" s="573" t="s">
        <v>239</v>
      </c>
      <c r="J83" s="565">
        <v>18</v>
      </c>
      <c r="K83" s="574"/>
      <c r="L83" s="566"/>
      <c r="M83" s="568">
        <f t="shared" si="3"/>
        <v>18</v>
      </c>
    </row>
    <row r="84" spans="1:16" ht="60" customHeight="1" x14ac:dyDescent="0.25">
      <c r="A84" s="1584"/>
      <c r="B84" s="1567"/>
      <c r="C84" s="1567"/>
      <c r="D84" s="1567"/>
      <c r="E84" s="1568"/>
      <c r="F84" s="582"/>
      <c r="G84" s="582"/>
      <c r="H84" s="591"/>
      <c r="I84" s="593" t="s">
        <v>241</v>
      </c>
      <c r="J84" s="565">
        <v>16</v>
      </c>
      <c r="K84" s="594"/>
      <c r="L84" s="566"/>
      <c r="M84" s="568">
        <f t="shared" si="3"/>
        <v>16</v>
      </c>
    </row>
    <row r="85" spans="1:16" ht="52.5" customHeight="1" x14ac:dyDescent="0.25">
      <c r="A85" s="1572"/>
      <c r="B85" s="1573"/>
      <c r="C85" s="1573"/>
      <c r="D85" s="1573"/>
      <c r="E85" s="1574"/>
      <c r="F85" s="582"/>
      <c r="G85" s="582"/>
      <c r="H85" s="595"/>
      <c r="I85" s="593" t="s">
        <v>365</v>
      </c>
      <c r="J85" s="565">
        <v>836</v>
      </c>
      <c r="K85" s="574"/>
      <c r="L85" s="566"/>
      <c r="M85" s="568">
        <f t="shared" si="3"/>
        <v>836</v>
      </c>
    </row>
    <row r="86" spans="1:16" ht="37.5" customHeight="1" x14ac:dyDescent="0.25">
      <c r="A86" s="1566"/>
      <c r="B86" s="1567"/>
      <c r="C86" s="1567"/>
      <c r="D86" s="1567"/>
      <c r="E86" s="1568"/>
      <c r="F86" s="582"/>
      <c r="G86" s="582"/>
      <c r="H86" s="580"/>
      <c r="I86" s="564" t="s">
        <v>245</v>
      </c>
      <c r="J86" s="565">
        <v>0</v>
      </c>
      <c r="K86" s="586"/>
      <c r="L86" s="587"/>
      <c r="M86" s="568">
        <f t="shared" si="3"/>
        <v>0</v>
      </c>
      <c r="O86" s="14" t="s">
        <v>34</v>
      </c>
    </row>
    <row r="87" spans="1:16" ht="32.25" customHeight="1" x14ac:dyDescent="0.25">
      <c r="A87" s="1566"/>
      <c r="B87" s="1567"/>
      <c r="C87" s="1567"/>
      <c r="D87" s="1567"/>
      <c r="E87" s="1568"/>
      <c r="F87" s="582"/>
      <c r="G87" s="582"/>
      <c r="H87" s="580"/>
      <c r="I87" s="596" t="s">
        <v>246</v>
      </c>
      <c r="J87" s="588">
        <v>0</v>
      </c>
      <c r="K87" s="574"/>
      <c r="L87" s="567"/>
      <c r="M87" s="568">
        <f t="shared" si="3"/>
        <v>0</v>
      </c>
    </row>
    <row r="88" spans="1:16" ht="26.25" customHeight="1" x14ac:dyDescent="0.25">
      <c r="A88" s="1566"/>
      <c r="B88" s="1567"/>
      <c r="C88" s="1567"/>
      <c r="D88" s="1567"/>
      <c r="E88" s="1568"/>
      <c r="F88" s="582"/>
      <c r="G88" s="582"/>
      <c r="H88" s="580"/>
      <c r="I88" s="596" t="s">
        <v>248</v>
      </c>
      <c r="J88" s="588">
        <v>0</v>
      </c>
      <c r="K88" s="574"/>
      <c r="L88" s="566"/>
      <c r="M88" s="568">
        <f t="shared" si="3"/>
        <v>0</v>
      </c>
    </row>
    <row r="89" spans="1:16" ht="27.75" customHeight="1" x14ac:dyDescent="0.25">
      <c r="A89" s="1569"/>
      <c r="B89" s="1570"/>
      <c r="C89" s="1570"/>
      <c r="D89" s="1570"/>
      <c r="E89" s="1571"/>
      <c r="F89" s="597"/>
      <c r="G89" s="597"/>
      <c r="H89" s="598"/>
      <c r="I89" s="596" t="s">
        <v>366</v>
      </c>
      <c r="J89" s="588">
        <v>93</v>
      </c>
      <c r="K89" s="574"/>
      <c r="L89" s="566"/>
      <c r="M89" s="568">
        <f t="shared" si="3"/>
        <v>93</v>
      </c>
    </row>
    <row r="90" spans="1:16" ht="27.75" customHeight="1" thickBot="1" x14ac:dyDescent="0.3">
      <c r="A90" s="1566"/>
      <c r="B90" s="1567"/>
      <c r="C90" s="1567"/>
      <c r="D90" s="1567"/>
      <c r="E90" s="1568"/>
      <c r="F90" s="597"/>
      <c r="G90" s="597"/>
      <c r="H90" s="598"/>
      <c r="I90" s="599" t="s">
        <v>367</v>
      </c>
      <c r="J90" s="588">
        <v>4</v>
      </c>
      <c r="K90" s="574"/>
      <c r="L90" s="566"/>
      <c r="M90" s="568">
        <f t="shared" si="3"/>
        <v>4</v>
      </c>
    </row>
    <row r="91" spans="1:16" ht="29.25" customHeight="1" thickBot="1" x14ac:dyDescent="0.3">
      <c r="A91" s="1572"/>
      <c r="B91" s="1573"/>
      <c r="C91" s="1573"/>
      <c r="D91" s="1573"/>
      <c r="E91" s="1574"/>
      <c r="F91" s="600"/>
      <c r="G91" s="601"/>
      <c r="H91" s="602">
        <f>H74+H75+H76+H77+H78+H79+H80+H81+H82+H83+H84+H85+H86+H87+H88+H89+H90</f>
        <v>1</v>
      </c>
      <c r="I91" s="603" t="s">
        <v>368</v>
      </c>
      <c r="J91" s="604">
        <v>0</v>
      </c>
      <c r="K91" s="605"/>
      <c r="L91" s="606"/>
      <c r="M91" s="568">
        <f t="shared" si="3"/>
        <v>0</v>
      </c>
    </row>
    <row r="92" spans="1:16" ht="14.25" customHeight="1" x14ac:dyDescent="0.25">
      <c r="A92" s="1575" t="s">
        <v>250</v>
      </c>
      <c r="B92" s="1576"/>
      <c r="C92" s="1576"/>
      <c r="D92" s="1576"/>
      <c r="E92" s="1576"/>
      <c r="F92" s="1577"/>
      <c r="G92" s="1384" t="s">
        <v>251</v>
      </c>
      <c r="H92" s="1385"/>
      <c r="I92" s="1508"/>
      <c r="J92" s="1508"/>
      <c r="K92" s="1508"/>
      <c r="L92" s="1508"/>
      <c r="M92" s="1509"/>
      <c r="P92" s="14" t="s">
        <v>34</v>
      </c>
    </row>
    <row r="93" spans="1:16" ht="15" customHeight="1" thickBot="1" x14ac:dyDescent="0.3">
      <c r="A93" s="1578"/>
      <c r="B93" s="1579"/>
      <c r="C93" s="1579"/>
      <c r="D93" s="1579"/>
      <c r="E93" s="1579"/>
      <c r="F93" s="1580"/>
      <c r="G93" s="1534"/>
      <c r="H93" s="1508"/>
      <c r="I93" s="1508"/>
      <c r="J93" s="1508"/>
      <c r="K93" s="1508"/>
      <c r="L93" s="1508"/>
      <c r="M93" s="1509"/>
    </row>
    <row r="94" spans="1:16" ht="48" customHeight="1" thickBot="1" x14ac:dyDescent="0.3">
      <c r="A94" s="1560" t="s">
        <v>369</v>
      </c>
      <c r="B94" s="1561"/>
      <c r="C94" s="1561"/>
      <c r="D94" s="1561"/>
      <c r="E94" s="1561"/>
      <c r="F94" s="1562"/>
      <c r="G94" s="607" t="s">
        <v>253</v>
      </c>
      <c r="H94" s="608" t="s">
        <v>370</v>
      </c>
      <c r="I94" s="609" t="s">
        <v>255</v>
      </c>
      <c r="J94" s="1533"/>
      <c r="K94" s="1533"/>
      <c r="L94" s="1533"/>
      <c r="M94" s="1533"/>
    </row>
    <row r="95" spans="1:16" ht="30.75" customHeight="1" thickBot="1" x14ac:dyDescent="0.4">
      <c r="A95" s="1563" t="s">
        <v>257</v>
      </c>
      <c r="B95" s="1564"/>
      <c r="C95" s="1564"/>
      <c r="D95" s="1564"/>
      <c r="E95" s="1564"/>
      <c r="F95" s="1565"/>
      <c r="G95" s="610">
        <v>3233.29</v>
      </c>
      <c r="H95" s="610">
        <v>6.3</v>
      </c>
      <c r="I95" s="611">
        <v>328.3</v>
      </c>
      <c r="J95" s="1543"/>
      <c r="K95" s="1543"/>
      <c r="L95" s="1543"/>
      <c r="M95" s="1543"/>
    </row>
    <row r="96" spans="1:16" ht="27" customHeight="1" thickBot="1" x14ac:dyDescent="0.4">
      <c r="A96" s="612"/>
      <c r="B96" s="613"/>
      <c r="C96" s="613"/>
      <c r="D96" s="613"/>
      <c r="E96" s="613"/>
      <c r="F96" s="614"/>
      <c r="G96" s="610">
        <v>3242.72</v>
      </c>
      <c r="H96" s="610">
        <v>6.1</v>
      </c>
      <c r="I96" s="611">
        <v>329.6</v>
      </c>
      <c r="J96" s="1543"/>
      <c r="K96" s="1543"/>
      <c r="L96" s="1543"/>
      <c r="M96" s="1543"/>
    </row>
    <row r="97" spans="1:14" ht="54" customHeight="1" thickBot="1" x14ac:dyDescent="0.4">
      <c r="A97" s="1558" t="s">
        <v>260</v>
      </c>
      <c r="B97" s="1559"/>
      <c r="C97" s="615" t="s">
        <v>261</v>
      </c>
      <c r="D97" s="616" t="s">
        <v>262</v>
      </c>
      <c r="E97" s="615" t="s">
        <v>263</v>
      </c>
      <c r="F97" s="617" t="s">
        <v>264</v>
      </c>
      <c r="G97" s="610">
        <v>3252.29</v>
      </c>
      <c r="H97" s="610">
        <v>6.3</v>
      </c>
      <c r="I97" s="611">
        <v>328.9</v>
      </c>
      <c r="J97" s="1533"/>
      <c r="K97" s="1533"/>
      <c r="L97" s="1533"/>
      <c r="M97" s="1533"/>
      <c r="N97" s="313"/>
    </row>
    <row r="98" spans="1:14" ht="27.75" customHeight="1" x14ac:dyDescent="0.35">
      <c r="A98" s="1550"/>
      <c r="B98" s="1551"/>
      <c r="C98" s="618"/>
      <c r="D98" s="619"/>
      <c r="E98" s="620"/>
      <c r="F98" s="619"/>
      <c r="G98" s="610">
        <v>3261.86</v>
      </c>
      <c r="H98" s="610">
        <v>6.7</v>
      </c>
      <c r="I98" s="611">
        <v>327.8</v>
      </c>
      <c r="J98" s="1533"/>
      <c r="K98" s="1533"/>
      <c r="L98" s="1533"/>
      <c r="M98" s="1533"/>
      <c r="N98" s="313"/>
    </row>
    <row r="99" spans="1:14" ht="23.25" customHeight="1" x14ac:dyDescent="0.35">
      <c r="A99" s="1550"/>
      <c r="B99" s="1551"/>
      <c r="C99" s="621"/>
      <c r="D99" s="619"/>
      <c r="E99" s="620"/>
      <c r="F99" s="622"/>
      <c r="G99" s="610">
        <v>3271.31</v>
      </c>
      <c r="H99" s="610">
        <v>7</v>
      </c>
      <c r="I99" s="611">
        <v>327.8</v>
      </c>
      <c r="J99" s="1533"/>
      <c r="K99" s="1533"/>
      <c r="L99" s="1533"/>
      <c r="M99" s="1533"/>
      <c r="N99" s="321"/>
    </row>
    <row r="100" spans="1:14" ht="21.75" customHeight="1" x14ac:dyDescent="0.35">
      <c r="A100" s="1550"/>
      <c r="B100" s="1551"/>
      <c r="C100" s="621"/>
      <c r="D100" s="619"/>
      <c r="E100" s="620"/>
      <c r="F100" s="619"/>
      <c r="G100" s="610">
        <v>3280.89</v>
      </c>
      <c r="H100" s="610">
        <v>6.9</v>
      </c>
      <c r="I100" s="611">
        <v>327.5</v>
      </c>
      <c r="J100" s="1533"/>
      <c r="K100" s="1533"/>
      <c r="L100" s="1533"/>
      <c r="M100" s="1533"/>
    </row>
    <row r="101" spans="1:14" ht="23.25" customHeight="1" x14ac:dyDescent="0.35">
      <c r="A101" s="1550"/>
      <c r="B101" s="1551"/>
      <c r="C101" s="621"/>
      <c r="D101" s="619"/>
      <c r="E101" s="620"/>
      <c r="F101" s="619"/>
      <c r="G101" s="610">
        <v>3290.41</v>
      </c>
      <c r="H101" s="610">
        <v>6.5</v>
      </c>
      <c r="I101" s="611">
        <v>328.4</v>
      </c>
      <c r="J101" s="1543"/>
      <c r="K101" s="1543"/>
      <c r="L101" s="1543"/>
      <c r="M101" s="1543"/>
    </row>
    <row r="102" spans="1:14" ht="27.75" customHeight="1" thickBot="1" x14ac:dyDescent="0.3">
      <c r="A102" s="1550"/>
      <c r="B102" s="1551"/>
      <c r="C102" s="623"/>
      <c r="D102" s="619"/>
      <c r="E102" s="624"/>
      <c r="F102" s="625"/>
      <c r="G102" s="626"/>
      <c r="H102" s="626"/>
      <c r="I102" s="627"/>
      <c r="J102" s="1533"/>
      <c r="K102" s="1533"/>
      <c r="L102" s="1533"/>
      <c r="M102" s="1533"/>
    </row>
    <row r="103" spans="1:14" ht="36.75" customHeight="1" thickBot="1" x14ac:dyDescent="0.3">
      <c r="A103" s="1550"/>
      <c r="B103" s="1551"/>
      <c r="C103" s="621"/>
      <c r="D103" s="619"/>
      <c r="E103" s="624"/>
      <c r="F103" s="628"/>
      <c r="G103" s="1555" t="s">
        <v>275</v>
      </c>
      <c r="H103" s="1555"/>
      <c r="I103" s="1555"/>
      <c r="J103" s="1555"/>
      <c r="K103" s="1555"/>
      <c r="L103" s="1555"/>
      <c r="M103" s="1556"/>
    </row>
    <row r="104" spans="1:14" ht="29.25" customHeight="1" thickBot="1" x14ac:dyDescent="0.3">
      <c r="A104" s="1550"/>
      <c r="B104" s="1551"/>
      <c r="C104" s="621"/>
      <c r="D104" s="619"/>
      <c r="E104" s="620"/>
      <c r="F104" s="622"/>
      <c r="G104" s="629" t="s">
        <v>276</v>
      </c>
      <c r="H104" s="1557" t="s">
        <v>277</v>
      </c>
      <c r="I104" s="1557"/>
      <c r="J104" s="1557"/>
      <c r="K104" s="1557"/>
      <c r="L104" s="1557"/>
      <c r="M104" s="630" t="s">
        <v>278</v>
      </c>
    </row>
    <row r="105" spans="1:14" ht="27.75" customHeight="1" x14ac:dyDescent="0.25">
      <c r="A105" s="1550"/>
      <c r="B105" s="1551"/>
      <c r="C105" s="621"/>
      <c r="D105" s="619"/>
      <c r="E105" s="620"/>
      <c r="F105" s="622"/>
      <c r="G105" s="631"/>
      <c r="H105" s="1547" t="s">
        <v>286</v>
      </c>
      <c r="I105" s="1547"/>
      <c r="J105" s="1547"/>
      <c r="K105" s="1547"/>
      <c r="L105" s="1547"/>
      <c r="M105" s="632" t="s">
        <v>280</v>
      </c>
    </row>
    <row r="106" spans="1:14" ht="40.5" customHeight="1" x14ac:dyDescent="0.25">
      <c r="A106" s="1550"/>
      <c r="B106" s="1551"/>
      <c r="C106" s="621"/>
      <c r="D106" s="619"/>
      <c r="E106" s="624"/>
      <c r="F106" s="628"/>
      <c r="G106" s="631"/>
      <c r="H106" s="1547" t="s">
        <v>283</v>
      </c>
      <c r="I106" s="1547"/>
      <c r="J106" s="1547"/>
      <c r="K106" s="1547"/>
      <c r="L106" s="1547"/>
      <c r="M106" s="633" t="s">
        <v>280</v>
      </c>
    </row>
    <row r="107" spans="1:14" ht="27" customHeight="1" x14ac:dyDescent="0.25">
      <c r="A107" s="1550"/>
      <c r="B107" s="1551"/>
      <c r="C107" s="621"/>
      <c r="D107" s="619"/>
      <c r="E107" s="620"/>
      <c r="F107" s="634"/>
      <c r="G107" s="635"/>
      <c r="H107" s="1554" t="s">
        <v>371</v>
      </c>
      <c r="I107" s="1554"/>
      <c r="J107" s="1554"/>
      <c r="K107" s="1554"/>
      <c r="L107" s="1554"/>
      <c r="M107" s="633" t="s">
        <v>280</v>
      </c>
    </row>
    <row r="108" spans="1:14" ht="21.75" customHeight="1" x14ac:dyDescent="0.25">
      <c r="A108" s="1550"/>
      <c r="B108" s="1551"/>
      <c r="C108" s="621"/>
      <c r="D108" s="619"/>
      <c r="E108" s="624"/>
      <c r="F108" s="634"/>
      <c r="G108" s="635"/>
      <c r="H108" s="1547" t="s">
        <v>285</v>
      </c>
      <c r="I108" s="1547"/>
      <c r="J108" s="1547"/>
      <c r="K108" s="1547"/>
      <c r="L108" s="1547"/>
      <c r="M108" s="633" t="s">
        <v>280</v>
      </c>
    </row>
    <row r="109" spans="1:14" ht="30" customHeight="1" x14ac:dyDescent="0.25">
      <c r="A109" s="1550"/>
      <c r="B109" s="1551"/>
      <c r="C109" s="636"/>
      <c r="D109" s="619"/>
      <c r="E109" s="624"/>
      <c r="F109" s="628"/>
      <c r="G109" s="631"/>
      <c r="H109" s="1547" t="s">
        <v>372</v>
      </c>
      <c r="I109" s="1547"/>
      <c r="J109" s="1547"/>
      <c r="K109" s="1547"/>
      <c r="L109" s="1547"/>
      <c r="M109" s="633" t="s">
        <v>280</v>
      </c>
    </row>
    <row r="110" spans="1:14" ht="21.75" customHeight="1" x14ac:dyDescent="0.25">
      <c r="A110" s="1550"/>
      <c r="B110" s="1551"/>
      <c r="C110" s="623"/>
      <c r="D110" s="637"/>
      <c r="E110" s="624"/>
      <c r="F110" s="634"/>
      <c r="G110" s="631"/>
      <c r="H110" s="1547" t="s">
        <v>373</v>
      </c>
      <c r="I110" s="1547"/>
      <c r="J110" s="1547"/>
      <c r="K110" s="1547"/>
      <c r="L110" s="1547"/>
      <c r="M110" s="633" t="s">
        <v>280</v>
      </c>
    </row>
    <row r="111" spans="1:14" ht="24.75" customHeight="1" thickBot="1" x14ac:dyDescent="0.3">
      <c r="A111" s="1552"/>
      <c r="B111" s="1553"/>
      <c r="C111" s="638"/>
      <c r="D111" s="637"/>
      <c r="E111" s="624"/>
      <c r="F111" s="634"/>
      <c r="G111" s="631"/>
      <c r="H111" s="1547" t="s">
        <v>374</v>
      </c>
      <c r="I111" s="1547"/>
      <c r="J111" s="1547"/>
      <c r="K111" s="1547"/>
      <c r="L111" s="1547"/>
      <c r="M111" s="633" t="s">
        <v>280</v>
      </c>
    </row>
    <row r="112" spans="1:14" ht="29.25" customHeight="1" thickBot="1" x14ac:dyDescent="0.3">
      <c r="A112" s="1488" t="s">
        <v>375</v>
      </c>
      <c r="B112" s="1489"/>
      <c r="C112" s="1489"/>
      <c r="D112" s="1489"/>
      <c r="E112" s="1489"/>
      <c r="F112" s="1490"/>
      <c r="G112" s="631"/>
      <c r="H112" s="1547" t="s">
        <v>376</v>
      </c>
      <c r="I112" s="1547"/>
      <c r="J112" s="1547"/>
      <c r="K112" s="1547"/>
      <c r="L112" s="1547"/>
      <c r="M112" s="633" t="s">
        <v>280</v>
      </c>
    </row>
    <row r="113" spans="1:13" ht="29.25" customHeight="1" thickBot="1" x14ac:dyDescent="0.3">
      <c r="A113" s="639"/>
      <c r="B113" s="640"/>
      <c r="C113" s="640"/>
      <c r="D113" s="640"/>
      <c r="E113" s="640"/>
      <c r="F113" s="641"/>
      <c r="G113" s="631"/>
      <c r="H113" s="1548" t="s">
        <v>377</v>
      </c>
      <c r="I113" s="1547"/>
      <c r="J113" s="1547"/>
      <c r="K113" s="1547"/>
      <c r="L113" s="1547"/>
      <c r="M113" s="633" t="s">
        <v>280</v>
      </c>
    </row>
    <row r="114" spans="1:13" ht="29.25" customHeight="1" thickBot="1" x14ac:dyDescent="0.3">
      <c r="A114" s="639"/>
      <c r="B114" s="640"/>
      <c r="C114" s="640"/>
      <c r="D114" s="640"/>
      <c r="E114" s="640"/>
      <c r="F114" s="641"/>
      <c r="G114" s="631" t="s">
        <v>378</v>
      </c>
      <c r="H114" s="1548" t="s">
        <v>379</v>
      </c>
      <c r="I114" s="1547"/>
      <c r="J114" s="1547"/>
      <c r="K114" s="1547"/>
      <c r="L114" s="1549"/>
      <c r="M114" s="633"/>
    </row>
    <row r="115" spans="1:13" ht="33.75" customHeight="1" thickBot="1" x14ac:dyDescent="0.3">
      <c r="A115" s="1491" t="s">
        <v>380</v>
      </c>
      <c r="B115" s="1492"/>
      <c r="C115" s="1492"/>
      <c r="D115" s="1492"/>
      <c r="E115" s="1492"/>
      <c r="F115" s="1493"/>
      <c r="G115" s="631" t="s">
        <v>381</v>
      </c>
      <c r="H115" s="1548" t="s">
        <v>382</v>
      </c>
      <c r="I115" s="1547"/>
      <c r="J115" s="1547"/>
      <c r="K115" s="1547"/>
      <c r="L115" s="1547"/>
      <c r="M115" s="642"/>
    </row>
    <row r="116" spans="1:13" ht="24" thickTop="1" x14ac:dyDescent="0.25">
      <c r="A116" s="338"/>
      <c r="B116" s="338"/>
      <c r="C116" s="338"/>
      <c r="D116" s="338"/>
      <c r="E116" s="338"/>
      <c r="F116" s="338"/>
      <c r="G116" s="339"/>
      <c r="H116" s="338"/>
      <c r="I116" s="340"/>
      <c r="J116" s="340"/>
      <c r="K116" s="340"/>
      <c r="L116" s="340"/>
      <c r="M116" s="341"/>
    </row>
    <row r="118" spans="1:13" x14ac:dyDescent="0.25">
      <c r="C118" s="14"/>
      <c r="F118" s="342"/>
      <c r="G118" s="343"/>
      <c r="I118" s="343"/>
      <c r="J118" s="343"/>
      <c r="K118" s="343"/>
    </row>
    <row r="119" spans="1:13" x14ac:dyDescent="0.25">
      <c r="A119" s="344"/>
      <c r="C119" s="14"/>
      <c r="F119" s="343"/>
      <c r="G119" s="343"/>
    </row>
    <row r="120" spans="1:13" x14ac:dyDescent="0.25">
      <c r="A120" s="343"/>
      <c r="B120" s="343"/>
      <c r="C120" s="343"/>
      <c r="D120" s="343"/>
      <c r="F120" s="343"/>
    </row>
    <row r="121" spans="1:13" x14ac:dyDescent="0.25">
      <c r="A121" s="343"/>
      <c r="B121" s="343"/>
      <c r="C121" s="343"/>
      <c r="D121" s="343"/>
      <c r="E121" s="343"/>
    </row>
    <row r="714" spans="3:13" x14ac:dyDescent="0.25">
      <c r="C714" s="14"/>
      <c r="L714" s="14" t="s">
        <v>289</v>
      </c>
      <c r="M714" s="14" t="s">
        <v>290</v>
      </c>
    </row>
  </sheetData>
  <mergeCells count="109">
    <mergeCell ref="L10:L12"/>
    <mergeCell ref="M10:M12"/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H6:I6"/>
    <mergeCell ref="J6:M6"/>
    <mergeCell ref="A16:B16"/>
    <mergeCell ref="A21:B21"/>
    <mergeCell ref="A22:B22"/>
    <mergeCell ref="A27:B27"/>
    <mergeCell ref="A34:B34"/>
    <mergeCell ref="A47:B47"/>
    <mergeCell ref="I10:I12"/>
    <mergeCell ref="J10:J12"/>
    <mergeCell ref="K10:K12"/>
    <mergeCell ref="L65:L67"/>
    <mergeCell ref="M65:M67"/>
    <mergeCell ref="A66:B66"/>
    <mergeCell ref="C47:D47"/>
    <mergeCell ref="E47:H47"/>
    <mergeCell ref="E57:G57"/>
    <mergeCell ref="E58:G58"/>
    <mergeCell ref="E60:E70"/>
    <mergeCell ref="A64:B64"/>
    <mergeCell ref="A68:B68"/>
    <mergeCell ref="A70:D70"/>
    <mergeCell ref="A71:B71"/>
    <mergeCell ref="C71:H71"/>
    <mergeCell ref="A72:B72"/>
    <mergeCell ref="C72:H72"/>
    <mergeCell ref="A73:E73"/>
    <mergeCell ref="A74:E74"/>
    <mergeCell ref="I65:I67"/>
    <mergeCell ref="J65:J67"/>
    <mergeCell ref="K65:K67"/>
    <mergeCell ref="A81:E81"/>
    <mergeCell ref="A82:E82"/>
    <mergeCell ref="A83:E83"/>
    <mergeCell ref="A84:E84"/>
    <mergeCell ref="A85:E85"/>
    <mergeCell ref="A86:E86"/>
    <mergeCell ref="A75:E75"/>
    <mergeCell ref="A76:E76"/>
    <mergeCell ref="A77:E77"/>
    <mergeCell ref="A78:E78"/>
    <mergeCell ref="A79:E79"/>
    <mergeCell ref="A80:E80"/>
    <mergeCell ref="G92:M93"/>
    <mergeCell ref="A94:F94"/>
    <mergeCell ref="J94:M94"/>
    <mergeCell ref="A95:F95"/>
    <mergeCell ref="J95:M95"/>
    <mergeCell ref="J96:M96"/>
    <mergeCell ref="A87:E87"/>
    <mergeCell ref="A88:E88"/>
    <mergeCell ref="A89:E89"/>
    <mergeCell ref="A90:E90"/>
    <mergeCell ref="A91:E91"/>
    <mergeCell ref="A92:F93"/>
    <mergeCell ref="A100:B100"/>
    <mergeCell ref="J100:M100"/>
    <mergeCell ref="A101:B101"/>
    <mergeCell ref="J101:M101"/>
    <mergeCell ref="A102:B102"/>
    <mergeCell ref="J102:M102"/>
    <mergeCell ref="A97:B97"/>
    <mergeCell ref="J97:M97"/>
    <mergeCell ref="A98:B98"/>
    <mergeCell ref="J98:M98"/>
    <mergeCell ref="A99:B99"/>
    <mergeCell ref="J99:M99"/>
    <mergeCell ref="A106:B106"/>
    <mergeCell ref="H106:L106"/>
    <mergeCell ref="A107:B107"/>
    <mergeCell ref="H107:L107"/>
    <mergeCell ref="A108:B108"/>
    <mergeCell ref="H108:L108"/>
    <mergeCell ref="A103:B103"/>
    <mergeCell ref="G103:M103"/>
    <mergeCell ref="A104:B104"/>
    <mergeCell ref="H104:L104"/>
    <mergeCell ref="A105:B105"/>
    <mergeCell ref="H105:L105"/>
    <mergeCell ref="A112:F112"/>
    <mergeCell ref="H112:L112"/>
    <mergeCell ref="H113:L113"/>
    <mergeCell ref="H114:L114"/>
    <mergeCell ref="A115:F115"/>
    <mergeCell ref="H115:L115"/>
    <mergeCell ref="A109:B109"/>
    <mergeCell ref="H109:L109"/>
    <mergeCell ref="A110:B110"/>
    <mergeCell ref="H110:L110"/>
    <mergeCell ref="A111:B111"/>
    <mergeCell ref="H111:L111"/>
  </mergeCells>
  <printOptions verticalCentered="1"/>
  <pageMargins left="0.23622047244094491" right="0.23622047244094491" top="0.39370078740157483" bottom="0.15748031496062992" header="0.19685039370078741" footer="0.31496062992125984"/>
  <pageSetup paperSize="9" scale="22" orientation="portrait" horizontalDpi="300" verticalDpi="300" r:id="rId1"/>
  <rowBreaks count="1" manualBreakCount="1">
    <brk id="115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864D2-A253-424D-B655-37690E51CC34}">
  <sheetPr>
    <pageSetUpPr fitToPage="1"/>
  </sheetPr>
  <dimension ref="A1:V714"/>
  <sheetViews>
    <sheetView view="pageBreakPreview" zoomScale="50" zoomScaleNormal="57" zoomScaleSheetLayoutView="50" workbookViewId="0">
      <selection activeCell="H2" sqref="H2:J2"/>
    </sheetView>
  </sheetViews>
  <sheetFormatPr defaultRowHeight="14.25" x14ac:dyDescent="0.25"/>
  <cols>
    <col min="1" max="1" width="30.28515625" style="14" customWidth="1"/>
    <col min="2" max="2" width="32.140625" style="14" customWidth="1"/>
    <col min="3" max="3" width="92.7109375" style="15" customWidth="1"/>
    <col min="4" max="4" width="21.7109375" style="14" customWidth="1"/>
    <col min="5" max="5" width="29" style="14" customWidth="1"/>
    <col min="6" max="6" width="34.42578125" style="14" customWidth="1"/>
    <col min="7" max="7" width="24.7109375" style="14" customWidth="1"/>
    <col min="8" max="8" width="22.140625" style="14" customWidth="1"/>
    <col min="9" max="9" width="57.28515625" style="14" customWidth="1"/>
    <col min="10" max="10" width="20.42578125" style="14" customWidth="1"/>
    <col min="11" max="11" width="20.7109375" style="14" customWidth="1"/>
    <col min="12" max="12" width="23.28515625" style="14" customWidth="1"/>
    <col min="13" max="13" width="31" style="14" customWidth="1"/>
    <col min="14" max="14" width="14.85546875" style="14" customWidth="1"/>
    <col min="15" max="16" width="7.85546875" style="14" customWidth="1"/>
    <col min="17" max="16384" width="9.140625" style="14"/>
  </cols>
  <sheetData>
    <row r="1" spans="1:16" ht="2.25" customHeight="1" thickBot="1" x14ac:dyDescent="0.3"/>
    <row r="2" spans="1:16" ht="30.75" thickBot="1" x14ac:dyDescent="0.3">
      <c r="A2" s="1463"/>
      <c r="B2" s="1464"/>
      <c r="C2" s="1464"/>
      <c r="D2" s="1464"/>
      <c r="E2" s="1464"/>
      <c r="F2" s="1464"/>
      <c r="G2" s="1465"/>
      <c r="H2" s="1644" t="s">
        <v>383</v>
      </c>
      <c r="I2" s="1645"/>
      <c r="J2" s="1646"/>
      <c r="K2" s="1647">
        <v>3561</v>
      </c>
      <c r="L2" s="1648"/>
      <c r="M2" s="1649"/>
    </row>
    <row r="3" spans="1:16" ht="30.75" thickBot="1" x14ac:dyDescent="0.3">
      <c r="A3" s="1466"/>
      <c r="B3" s="1467"/>
      <c r="C3" s="1467"/>
      <c r="D3" s="1467"/>
      <c r="E3" s="1467"/>
      <c r="F3" s="1467"/>
      <c r="G3" s="1468"/>
      <c r="H3" s="1653" t="s">
        <v>31</v>
      </c>
      <c r="I3" s="1654"/>
      <c r="J3" s="1655"/>
      <c r="K3" s="1650"/>
      <c r="L3" s="1651"/>
      <c r="M3" s="1652"/>
    </row>
    <row r="4" spans="1:16" ht="30" x14ac:dyDescent="0.25">
      <c r="A4" s="1466"/>
      <c r="B4" s="1467"/>
      <c r="C4" s="1467"/>
      <c r="D4" s="1467"/>
      <c r="E4" s="1467"/>
      <c r="F4" s="1467"/>
      <c r="G4" s="1468"/>
      <c r="H4" s="1656" t="s">
        <v>32</v>
      </c>
      <c r="I4" s="1657"/>
      <c r="J4" s="1527">
        <v>3561</v>
      </c>
      <c r="K4" s="1528"/>
      <c r="L4" s="1528"/>
      <c r="M4" s="1529"/>
    </row>
    <row r="5" spans="1:16" ht="30" x14ac:dyDescent="0.25">
      <c r="A5" s="1466"/>
      <c r="B5" s="1467"/>
      <c r="C5" s="1467"/>
      <c r="D5" s="1467"/>
      <c r="E5" s="1467"/>
      <c r="F5" s="1467"/>
      <c r="G5" s="1468"/>
      <c r="H5" s="1633" t="s">
        <v>33</v>
      </c>
      <c r="I5" s="1634"/>
      <c r="J5" s="1527">
        <v>3561</v>
      </c>
      <c r="K5" s="1528"/>
      <c r="L5" s="1528"/>
      <c r="M5" s="1529"/>
      <c r="P5" s="14" t="s">
        <v>34</v>
      </c>
    </row>
    <row r="6" spans="1:16" ht="30" x14ac:dyDescent="0.25">
      <c r="A6" s="1466"/>
      <c r="B6" s="1467"/>
      <c r="C6" s="1467"/>
      <c r="D6" s="1467"/>
      <c r="E6" s="1467"/>
      <c r="F6" s="1467"/>
      <c r="G6" s="1468"/>
      <c r="H6" s="1633" t="s">
        <v>35</v>
      </c>
      <c r="I6" s="1634"/>
      <c r="J6" s="1530"/>
      <c r="K6" s="1531"/>
      <c r="L6" s="1531"/>
      <c r="M6" s="1532"/>
    </row>
    <row r="7" spans="1:16" ht="30" x14ac:dyDescent="0.25">
      <c r="A7" s="1466"/>
      <c r="B7" s="1467"/>
      <c r="C7" s="1467"/>
      <c r="D7" s="1467"/>
      <c r="E7" s="1467"/>
      <c r="F7" s="1467"/>
      <c r="G7" s="1468"/>
      <c r="H7" s="1633" t="s">
        <v>36</v>
      </c>
      <c r="I7" s="1634"/>
      <c r="J7" s="1635"/>
      <c r="K7" s="1636"/>
      <c r="L7" s="1636"/>
      <c r="M7" s="1637"/>
    </row>
    <row r="8" spans="1:16" ht="26.25" customHeight="1" thickBot="1" x14ac:dyDescent="0.3">
      <c r="A8" s="1466"/>
      <c r="B8" s="1467"/>
      <c r="C8" s="1467"/>
      <c r="D8" s="1467"/>
      <c r="E8" s="1467"/>
      <c r="F8" s="1467"/>
      <c r="G8" s="1468"/>
      <c r="H8" s="1633" t="s">
        <v>37</v>
      </c>
      <c r="I8" s="1634"/>
      <c r="J8" s="1638"/>
      <c r="K8" s="1639"/>
      <c r="L8" s="1639"/>
      <c r="M8" s="1640"/>
    </row>
    <row r="9" spans="1:16" ht="21.75" customHeight="1" thickBot="1" x14ac:dyDescent="0.3">
      <c r="A9" s="1641" t="s">
        <v>38</v>
      </c>
      <c r="B9" s="1642"/>
      <c r="C9" s="1641" t="s">
        <v>39</v>
      </c>
      <c r="D9" s="1643"/>
      <c r="E9" s="1643"/>
      <c r="F9" s="1643"/>
      <c r="G9" s="1643"/>
      <c r="H9" s="1642"/>
      <c r="I9" s="1427"/>
      <c r="J9" s="1429"/>
      <c r="K9" s="1429"/>
      <c r="L9" s="1429"/>
      <c r="M9" s="1428"/>
      <c r="N9" s="14" t="s">
        <v>40</v>
      </c>
    </row>
    <row r="10" spans="1:16" ht="28.5" customHeight="1" thickBot="1" x14ac:dyDescent="0.3">
      <c r="A10" s="345" t="s">
        <v>41</v>
      </c>
      <c r="B10" s="346" t="s">
        <v>42</v>
      </c>
      <c r="C10" s="347" t="s">
        <v>43</v>
      </c>
      <c r="D10" s="348" t="s">
        <v>44</v>
      </c>
      <c r="E10" s="349" t="s">
        <v>45</v>
      </c>
      <c r="F10" s="350" t="s">
        <v>46</v>
      </c>
      <c r="G10" s="348" t="s">
        <v>47</v>
      </c>
      <c r="H10" s="351" t="s">
        <v>292</v>
      </c>
      <c r="I10" s="1619" t="s">
        <v>49</v>
      </c>
      <c r="J10" s="1622" t="s">
        <v>50</v>
      </c>
      <c r="K10" s="1625" t="s">
        <v>51</v>
      </c>
      <c r="L10" s="1625" t="s">
        <v>52</v>
      </c>
      <c r="M10" s="1628" t="s">
        <v>53</v>
      </c>
    </row>
    <row r="11" spans="1:16" ht="51.75" customHeight="1" thickBot="1" x14ac:dyDescent="0.3">
      <c r="A11" s="352"/>
      <c r="B11" s="353"/>
      <c r="C11" s="354" t="s">
        <v>293</v>
      </c>
      <c r="D11" s="355">
        <v>101.6</v>
      </c>
      <c r="E11" s="356"/>
      <c r="F11" s="357" t="s">
        <v>294</v>
      </c>
      <c r="G11" s="358">
        <v>0.09</v>
      </c>
      <c r="H11" s="359">
        <f>G11</f>
        <v>0.09</v>
      </c>
      <c r="I11" s="1620"/>
      <c r="J11" s="1623"/>
      <c r="K11" s="1626"/>
      <c r="L11" s="1626"/>
      <c r="M11" s="1629"/>
    </row>
    <row r="12" spans="1:16" ht="40.5" customHeight="1" thickBot="1" x14ac:dyDescent="0.3">
      <c r="A12" s="1631" t="s">
        <v>58</v>
      </c>
      <c r="B12" s="1632"/>
      <c r="C12" s="354" t="s">
        <v>295</v>
      </c>
      <c r="D12" s="360">
        <v>101.6</v>
      </c>
      <c r="E12" s="361"/>
      <c r="F12" s="357" t="s">
        <v>294</v>
      </c>
      <c r="G12" s="362">
        <v>0.22</v>
      </c>
      <c r="H12" s="359">
        <f>G12+H11</f>
        <v>0.31</v>
      </c>
      <c r="I12" s="1621"/>
      <c r="J12" s="1624"/>
      <c r="K12" s="1627"/>
      <c r="L12" s="1627"/>
      <c r="M12" s="1630"/>
    </row>
    <row r="13" spans="1:16" ht="35.25" customHeight="1" x14ac:dyDescent="0.25">
      <c r="A13" s="363" t="s">
        <v>61</v>
      </c>
      <c r="B13" s="363" t="s">
        <v>62</v>
      </c>
      <c r="C13" s="364" t="s">
        <v>296</v>
      </c>
      <c r="D13" s="360">
        <v>101.6</v>
      </c>
      <c r="E13" s="361"/>
      <c r="F13" s="357" t="s">
        <v>294</v>
      </c>
      <c r="G13" s="362">
        <v>6</v>
      </c>
      <c r="H13" s="359">
        <f t="shared" ref="H13:H31" si="0">G13+H12</f>
        <v>6.31</v>
      </c>
      <c r="I13" s="365" t="s">
        <v>65</v>
      </c>
      <c r="J13" s="366">
        <v>0</v>
      </c>
      <c r="K13" s="366"/>
      <c r="L13" s="366"/>
      <c r="M13" s="367">
        <f>J13+K13-L13</f>
        <v>0</v>
      </c>
    </row>
    <row r="14" spans="1:16" ht="33" customHeight="1" x14ac:dyDescent="0.25">
      <c r="A14" s="368"/>
      <c r="B14" s="368"/>
      <c r="C14" s="369" t="s">
        <v>297</v>
      </c>
      <c r="D14" s="355">
        <v>101.6</v>
      </c>
      <c r="E14" s="355"/>
      <c r="F14" s="357" t="s">
        <v>294</v>
      </c>
      <c r="G14" s="355">
        <v>0.67</v>
      </c>
      <c r="H14" s="359">
        <f t="shared" si="0"/>
        <v>6.9799999999999995</v>
      </c>
      <c r="I14" s="370" t="s">
        <v>298</v>
      </c>
      <c r="J14" s="371">
        <v>500</v>
      </c>
      <c r="K14" s="371"/>
      <c r="L14" s="371"/>
      <c r="M14" s="367">
        <f>J14+K14-L14</f>
        <v>500</v>
      </c>
      <c r="N14" s="42"/>
    </row>
    <row r="15" spans="1:16" ht="36.75" customHeight="1" thickBot="1" x14ac:dyDescent="0.3">
      <c r="A15" s="368"/>
      <c r="B15" s="372"/>
      <c r="C15" s="373" t="s">
        <v>299</v>
      </c>
      <c r="D15" s="355">
        <v>94</v>
      </c>
      <c r="E15" s="374"/>
      <c r="F15" s="357" t="s">
        <v>294</v>
      </c>
      <c r="G15" s="374">
        <v>0.36</v>
      </c>
      <c r="H15" s="359">
        <f t="shared" si="0"/>
        <v>7.34</v>
      </c>
      <c r="I15" s="365" t="s">
        <v>71</v>
      </c>
      <c r="J15" s="375">
        <v>0</v>
      </c>
      <c r="K15" s="371"/>
      <c r="L15" s="371"/>
      <c r="M15" s="367">
        <f>J15+K15-L15</f>
        <v>0</v>
      </c>
      <c r="N15" s="42"/>
    </row>
    <row r="16" spans="1:16" ht="42.75" customHeight="1" thickBot="1" x14ac:dyDescent="0.3">
      <c r="A16" s="1594" t="s">
        <v>300</v>
      </c>
      <c r="B16" s="1595"/>
      <c r="C16" s="369" t="s">
        <v>301</v>
      </c>
      <c r="D16" s="360">
        <v>94</v>
      </c>
      <c r="E16" s="374">
        <v>62</v>
      </c>
      <c r="F16" s="376" t="s">
        <v>302</v>
      </c>
      <c r="G16" s="374">
        <v>9.1999999999999993</v>
      </c>
      <c r="H16" s="359">
        <f t="shared" si="0"/>
        <v>16.54</v>
      </c>
      <c r="I16" s="365" t="s">
        <v>74</v>
      </c>
      <c r="J16" s="377">
        <v>500</v>
      </c>
      <c r="K16" s="375"/>
      <c r="L16" s="375"/>
      <c r="M16" s="367">
        <f t="shared" ref="M16:M36" si="1">J16+K16-L16</f>
        <v>500</v>
      </c>
      <c r="N16" s="42"/>
    </row>
    <row r="17" spans="1:22" ht="29.25" customHeight="1" x14ac:dyDescent="0.25">
      <c r="A17" s="363" t="s">
        <v>61</v>
      </c>
      <c r="B17" s="363" t="s">
        <v>62</v>
      </c>
      <c r="C17" s="369" t="s">
        <v>303</v>
      </c>
      <c r="D17" s="378">
        <v>94</v>
      </c>
      <c r="E17" s="374">
        <v>60</v>
      </c>
      <c r="F17" s="376" t="s">
        <v>302</v>
      </c>
      <c r="G17" s="374">
        <v>0.16</v>
      </c>
      <c r="H17" s="359">
        <f t="shared" si="0"/>
        <v>16.7</v>
      </c>
      <c r="I17" s="365" t="s">
        <v>76</v>
      </c>
      <c r="J17" s="379">
        <v>75</v>
      </c>
      <c r="K17" s="375"/>
      <c r="L17" s="375"/>
      <c r="M17" s="367">
        <f>J17+K17-L17</f>
        <v>75</v>
      </c>
    </row>
    <row r="18" spans="1:22" ht="34.5" customHeight="1" thickBot="1" x14ac:dyDescent="0.3">
      <c r="A18" s="380"/>
      <c r="B18" s="380"/>
      <c r="C18" s="369" t="s">
        <v>304</v>
      </c>
      <c r="D18" s="378">
        <v>94</v>
      </c>
      <c r="E18" s="374">
        <v>62</v>
      </c>
      <c r="F18" s="376" t="s">
        <v>302</v>
      </c>
      <c r="G18" s="374">
        <v>3.03</v>
      </c>
      <c r="H18" s="359">
        <f t="shared" si="0"/>
        <v>19.73</v>
      </c>
      <c r="I18" s="381" t="s">
        <v>78</v>
      </c>
      <c r="J18" s="382">
        <v>0</v>
      </c>
      <c r="K18" s="382"/>
      <c r="L18" s="382"/>
      <c r="M18" s="367">
        <f>J18+K18-L18</f>
        <v>0</v>
      </c>
    </row>
    <row r="19" spans="1:22" ht="29.25" customHeight="1" x14ac:dyDescent="0.4">
      <c r="A19" s="383"/>
      <c r="B19" s="384"/>
      <c r="C19" s="364" t="s">
        <v>305</v>
      </c>
      <c r="D19" s="374">
        <v>93</v>
      </c>
      <c r="E19" s="374">
        <v>58.72</v>
      </c>
      <c r="F19" s="376" t="s">
        <v>302</v>
      </c>
      <c r="G19" s="358">
        <v>0.28000000000000003</v>
      </c>
      <c r="H19" s="359">
        <f t="shared" si="0"/>
        <v>20.010000000000002</v>
      </c>
      <c r="I19" s="365" t="s">
        <v>80</v>
      </c>
      <c r="J19" s="379">
        <v>0</v>
      </c>
      <c r="K19" s="375"/>
      <c r="L19" s="375"/>
      <c r="M19" s="367">
        <f t="shared" si="1"/>
        <v>0</v>
      </c>
    </row>
    <row r="20" spans="1:22" ht="36.75" customHeight="1" thickBot="1" x14ac:dyDescent="0.3">
      <c r="A20" s="385"/>
      <c r="B20" s="386"/>
      <c r="C20" s="369" t="s">
        <v>304</v>
      </c>
      <c r="D20" s="378">
        <v>94</v>
      </c>
      <c r="E20" s="387">
        <v>62</v>
      </c>
      <c r="F20" s="376" t="s">
        <v>302</v>
      </c>
      <c r="G20" s="374">
        <v>10.27</v>
      </c>
      <c r="H20" s="359">
        <f t="shared" si="0"/>
        <v>30.28</v>
      </c>
      <c r="I20" s="381" t="s">
        <v>82</v>
      </c>
      <c r="J20" s="382">
        <v>25</v>
      </c>
      <c r="K20" s="375"/>
      <c r="L20" s="375"/>
      <c r="M20" s="367">
        <f t="shared" si="1"/>
        <v>25</v>
      </c>
    </row>
    <row r="21" spans="1:22" ht="36.75" customHeight="1" thickBot="1" x14ac:dyDescent="0.3">
      <c r="A21" s="1612"/>
      <c r="B21" s="1613"/>
      <c r="C21" s="364" t="s">
        <v>306</v>
      </c>
      <c r="D21" s="378">
        <v>93</v>
      </c>
      <c r="E21" s="387">
        <v>58.72</v>
      </c>
      <c r="F21" s="376" t="s">
        <v>302</v>
      </c>
      <c r="G21" s="358">
        <v>0.26</v>
      </c>
      <c r="H21" s="359">
        <f t="shared" si="0"/>
        <v>30.540000000000003</v>
      </c>
      <c r="I21" s="381" t="s">
        <v>84</v>
      </c>
      <c r="J21" s="379">
        <v>0</v>
      </c>
      <c r="K21" s="388"/>
      <c r="L21" s="375"/>
      <c r="M21" s="389">
        <f t="shared" si="1"/>
        <v>0</v>
      </c>
    </row>
    <row r="22" spans="1:22" ht="51" customHeight="1" thickBot="1" x14ac:dyDescent="0.3">
      <c r="A22" s="1614" t="s">
        <v>85</v>
      </c>
      <c r="B22" s="1615"/>
      <c r="C22" s="354" t="s">
        <v>307</v>
      </c>
      <c r="D22" s="360">
        <v>94</v>
      </c>
      <c r="E22" s="361">
        <v>62</v>
      </c>
      <c r="F22" s="376" t="s">
        <v>302</v>
      </c>
      <c r="G22" s="358">
        <v>31.02</v>
      </c>
      <c r="H22" s="359">
        <f t="shared" si="0"/>
        <v>61.56</v>
      </c>
      <c r="I22" s="365" t="s">
        <v>87</v>
      </c>
      <c r="J22" s="390">
        <v>50</v>
      </c>
      <c r="K22" s="375"/>
      <c r="L22" s="375"/>
      <c r="M22" s="367">
        <f t="shared" si="1"/>
        <v>50</v>
      </c>
    </row>
    <row r="23" spans="1:22" ht="27.75" customHeight="1" x14ac:dyDescent="0.5">
      <c r="A23" s="391" t="s">
        <v>88</v>
      </c>
      <c r="B23" s="392" t="s">
        <v>62</v>
      </c>
      <c r="C23" s="369" t="s">
        <v>308</v>
      </c>
      <c r="D23" s="378">
        <v>90</v>
      </c>
      <c r="E23" s="387">
        <v>62</v>
      </c>
      <c r="F23" s="376" t="s">
        <v>302</v>
      </c>
      <c r="G23" s="393">
        <v>3.93</v>
      </c>
      <c r="H23" s="359">
        <f t="shared" si="0"/>
        <v>65.490000000000009</v>
      </c>
      <c r="I23" s="381" t="s">
        <v>89</v>
      </c>
      <c r="J23" s="394">
        <v>180</v>
      </c>
      <c r="K23" s="394"/>
      <c r="L23" s="394"/>
      <c r="M23" s="367">
        <f t="shared" si="1"/>
        <v>180</v>
      </c>
    </row>
    <row r="24" spans="1:22" ht="30" customHeight="1" x14ac:dyDescent="0.25">
      <c r="A24" s="368"/>
      <c r="B24" s="395"/>
      <c r="C24" s="369" t="s">
        <v>309</v>
      </c>
      <c r="D24" s="378">
        <v>94</v>
      </c>
      <c r="E24" s="387">
        <v>62</v>
      </c>
      <c r="F24" s="396" t="s">
        <v>310</v>
      </c>
      <c r="G24" s="397">
        <v>0.24</v>
      </c>
      <c r="H24" s="359">
        <f t="shared" si="0"/>
        <v>65.73</v>
      </c>
      <c r="I24" s="365" t="s">
        <v>90</v>
      </c>
      <c r="J24" s="390">
        <v>0</v>
      </c>
      <c r="K24" s="375"/>
      <c r="L24" s="398"/>
      <c r="M24" s="389">
        <f>J24+K24-L24</f>
        <v>0</v>
      </c>
    </row>
    <row r="25" spans="1:22" ht="32.25" customHeight="1" x14ac:dyDescent="0.25">
      <c r="A25" s="399" t="s">
        <v>91</v>
      </c>
      <c r="B25" s="400" t="s">
        <v>92</v>
      </c>
      <c r="C25" s="401" t="s">
        <v>384</v>
      </c>
      <c r="D25" s="360">
        <v>94</v>
      </c>
      <c r="E25" s="361">
        <v>62</v>
      </c>
      <c r="F25" s="376" t="s">
        <v>312</v>
      </c>
      <c r="G25" s="397">
        <v>1716.19</v>
      </c>
      <c r="H25" s="359">
        <f t="shared" si="0"/>
        <v>1781.92</v>
      </c>
      <c r="I25" s="402" t="s">
        <v>313</v>
      </c>
      <c r="J25" s="390">
        <v>0</v>
      </c>
      <c r="K25" s="375"/>
      <c r="L25" s="375"/>
      <c r="M25" s="367">
        <f t="shared" si="1"/>
        <v>0</v>
      </c>
      <c r="N25" s="71"/>
    </row>
    <row r="26" spans="1:22" ht="27.75" customHeight="1" thickBot="1" x14ac:dyDescent="0.3">
      <c r="A26" s="403"/>
      <c r="B26" s="403"/>
      <c r="C26" s="369" t="s">
        <v>309</v>
      </c>
      <c r="D26" s="360">
        <v>94</v>
      </c>
      <c r="E26" s="361">
        <v>62</v>
      </c>
      <c r="F26" s="643" t="s">
        <v>314</v>
      </c>
      <c r="G26" s="397">
        <v>1.03</v>
      </c>
      <c r="H26" s="359">
        <f t="shared" si="0"/>
        <v>1782.95</v>
      </c>
      <c r="I26" s="404" t="s">
        <v>94</v>
      </c>
      <c r="J26" s="405" t="s">
        <v>315</v>
      </c>
      <c r="K26" s="388"/>
      <c r="L26" s="375"/>
      <c r="M26" s="367">
        <f t="shared" si="1"/>
        <v>212</v>
      </c>
      <c r="N26" s="77"/>
    </row>
    <row r="27" spans="1:22" ht="29.25" customHeight="1" thickBot="1" x14ac:dyDescent="0.3">
      <c r="A27" s="1616" t="s">
        <v>316</v>
      </c>
      <c r="B27" s="1617"/>
      <c r="C27" s="401" t="s">
        <v>385</v>
      </c>
      <c r="D27" s="360">
        <v>94</v>
      </c>
      <c r="E27" s="387">
        <v>62</v>
      </c>
      <c r="F27" s="376" t="s">
        <v>318</v>
      </c>
      <c r="G27" s="358">
        <v>1136.0999999999999</v>
      </c>
      <c r="H27" s="359">
        <f t="shared" si="0"/>
        <v>2919.05</v>
      </c>
      <c r="I27" s="381" t="s">
        <v>97</v>
      </c>
      <c r="J27" s="390">
        <v>500</v>
      </c>
      <c r="K27" s="375"/>
      <c r="L27" s="375"/>
      <c r="M27" s="367">
        <f t="shared" si="1"/>
        <v>500</v>
      </c>
      <c r="N27" s="14" t="s">
        <v>34</v>
      </c>
    </row>
    <row r="28" spans="1:22" ht="46.5" customHeight="1" x14ac:dyDescent="0.25">
      <c r="A28" s="391" t="s">
        <v>88</v>
      </c>
      <c r="B28" s="392" t="s">
        <v>62</v>
      </c>
      <c r="C28" s="354" t="s">
        <v>386</v>
      </c>
      <c r="D28" s="360"/>
      <c r="E28" s="361"/>
      <c r="F28" s="376" t="s">
        <v>318</v>
      </c>
      <c r="G28" s="358">
        <v>4.16</v>
      </c>
      <c r="H28" s="359">
        <f t="shared" si="0"/>
        <v>2923.21</v>
      </c>
      <c r="I28" s="406" t="s">
        <v>98</v>
      </c>
      <c r="J28" s="390">
        <v>335</v>
      </c>
      <c r="K28" s="375"/>
      <c r="L28" s="375"/>
      <c r="M28" s="367">
        <f t="shared" si="1"/>
        <v>335</v>
      </c>
    </row>
    <row r="29" spans="1:22" ht="27.75" customHeight="1" thickBot="1" x14ac:dyDescent="0.55000000000000004">
      <c r="A29" s="380"/>
      <c r="B29" s="407"/>
      <c r="C29" s="369" t="s">
        <v>387</v>
      </c>
      <c r="D29" s="360"/>
      <c r="E29" s="361"/>
      <c r="F29" s="396" t="s">
        <v>388</v>
      </c>
      <c r="G29" s="393">
        <v>0.22</v>
      </c>
      <c r="H29" s="359">
        <f t="shared" si="0"/>
        <v>2923.43</v>
      </c>
      <c r="I29" s="365" t="s">
        <v>100</v>
      </c>
      <c r="J29" s="390">
        <v>1000</v>
      </c>
      <c r="K29" s="375"/>
      <c r="L29" s="398"/>
      <c r="M29" s="367">
        <f t="shared" si="1"/>
        <v>1000</v>
      </c>
      <c r="V29" s="79"/>
    </row>
    <row r="30" spans="1:22" ht="25.5" customHeight="1" x14ac:dyDescent="0.25">
      <c r="A30" s="408" t="s">
        <v>91</v>
      </c>
      <c r="B30" s="409" t="s">
        <v>92</v>
      </c>
      <c r="C30" s="410" t="s">
        <v>389</v>
      </c>
      <c r="D30" s="360"/>
      <c r="E30" s="361"/>
      <c r="F30" s="387" t="s">
        <v>390</v>
      </c>
      <c r="G30" s="397">
        <v>0.21</v>
      </c>
      <c r="H30" s="359">
        <f t="shared" si="0"/>
        <v>2923.64</v>
      </c>
      <c r="I30" s="365" t="s">
        <v>101</v>
      </c>
      <c r="J30" s="390">
        <v>0</v>
      </c>
      <c r="K30" s="375"/>
      <c r="L30" s="375"/>
      <c r="M30" s="367">
        <f t="shared" si="1"/>
        <v>0</v>
      </c>
      <c r="N30" s="42"/>
    </row>
    <row r="31" spans="1:22" ht="23.25" customHeight="1" thickBot="1" x14ac:dyDescent="0.3">
      <c r="A31" s="411"/>
      <c r="B31" s="411"/>
      <c r="C31" s="412"/>
      <c r="D31" s="360"/>
      <c r="E31" s="361"/>
      <c r="F31" s="387"/>
      <c r="G31" s="397"/>
      <c r="H31" s="359">
        <f t="shared" si="0"/>
        <v>2923.64</v>
      </c>
      <c r="I31" s="365" t="s">
        <v>103</v>
      </c>
      <c r="J31" s="390">
        <v>0</v>
      </c>
      <c r="K31" s="375"/>
      <c r="L31" s="398"/>
      <c r="M31" s="367">
        <f t="shared" si="1"/>
        <v>0</v>
      </c>
      <c r="N31" s="42"/>
    </row>
    <row r="32" spans="1:22" ht="25.5" customHeight="1" thickBot="1" x14ac:dyDescent="0.3">
      <c r="A32" s="413"/>
      <c r="B32" s="414"/>
      <c r="C32" s="415"/>
      <c r="D32" s="360"/>
      <c r="E32" s="361"/>
      <c r="F32" s="387"/>
      <c r="G32" s="397"/>
      <c r="H32" s="30"/>
      <c r="I32" s="365" t="s">
        <v>104</v>
      </c>
      <c r="J32" s="416" t="s">
        <v>105</v>
      </c>
      <c r="K32" s="388"/>
      <c r="L32" s="388"/>
      <c r="M32" s="389">
        <f t="shared" si="1"/>
        <v>0</v>
      </c>
      <c r="N32" s="42"/>
    </row>
    <row r="33" spans="1:15" ht="55.5" customHeight="1" thickBot="1" x14ac:dyDescent="0.3">
      <c r="A33" s="399"/>
      <c r="B33" s="417"/>
      <c r="C33" s="418"/>
      <c r="D33" s="419"/>
      <c r="E33" s="419"/>
      <c r="F33" s="419"/>
      <c r="G33" s="419"/>
      <c r="H33" s="30"/>
      <c r="I33" s="420" t="s">
        <v>106</v>
      </c>
      <c r="J33" s="390">
        <v>875</v>
      </c>
      <c r="K33" s="375"/>
      <c r="L33" s="375"/>
      <c r="M33" s="389">
        <f t="shared" si="1"/>
        <v>875</v>
      </c>
      <c r="N33" s="42"/>
      <c r="O33" s="42"/>
    </row>
    <row r="34" spans="1:15" ht="40.5" customHeight="1" thickBot="1" x14ac:dyDescent="0.3">
      <c r="A34" s="1616" t="s">
        <v>319</v>
      </c>
      <c r="B34" s="1618"/>
      <c r="C34" s="25"/>
      <c r="D34" s="46"/>
      <c r="E34" s="47"/>
      <c r="F34" s="48"/>
      <c r="G34" s="419"/>
      <c r="H34" s="30"/>
      <c r="I34" s="365" t="s">
        <v>320</v>
      </c>
      <c r="J34" s="390">
        <v>0</v>
      </c>
      <c r="K34" s="375"/>
      <c r="L34" s="375"/>
      <c r="M34" s="389">
        <f t="shared" si="1"/>
        <v>0</v>
      </c>
      <c r="O34" s="42"/>
    </row>
    <row r="35" spans="1:15" ht="25.5" customHeight="1" x14ac:dyDescent="0.25">
      <c r="A35" s="391" t="s">
        <v>88</v>
      </c>
      <c r="B35" s="391" t="s">
        <v>62</v>
      </c>
      <c r="C35" s="25"/>
      <c r="D35" s="31"/>
      <c r="E35" s="32"/>
      <c r="F35" s="48"/>
      <c r="G35" s="29"/>
      <c r="H35" s="30"/>
      <c r="I35" s="365" t="s">
        <v>109</v>
      </c>
      <c r="J35" s="390">
        <v>8000</v>
      </c>
      <c r="K35" s="375"/>
      <c r="L35" s="398"/>
      <c r="M35" s="389">
        <f t="shared" si="1"/>
        <v>8000</v>
      </c>
    </row>
    <row r="36" spans="1:15" ht="24.75" customHeight="1" x14ac:dyDescent="0.25">
      <c r="A36" s="368"/>
      <c r="B36" s="368"/>
      <c r="C36" s="25"/>
      <c r="D36" s="31"/>
      <c r="E36" s="32"/>
      <c r="F36" s="47"/>
      <c r="G36" s="29"/>
      <c r="H36" s="30"/>
      <c r="I36" s="365" t="s">
        <v>110</v>
      </c>
      <c r="J36" s="390">
        <v>750</v>
      </c>
      <c r="K36" s="375"/>
      <c r="L36" s="375"/>
      <c r="M36" s="389">
        <f t="shared" si="1"/>
        <v>750</v>
      </c>
      <c r="N36" s="89"/>
    </row>
    <row r="37" spans="1:15" ht="22.5" customHeight="1" x14ac:dyDescent="0.4">
      <c r="A37" s="399" t="s">
        <v>91</v>
      </c>
      <c r="B37" s="399" t="s">
        <v>92</v>
      </c>
      <c r="C37" s="83"/>
      <c r="D37" s="31"/>
      <c r="E37" s="32"/>
      <c r="F37" s="28"/>
      <c r="G37" s="61"/>
      <c r="H37" s="30"/>
      <c r="I37" s="421" t="s">
        <v>321</v>
      </c>
      <c r="J37" s="405" t="s">
        <v>105</v>
      </c>
      <c r="K37" s="388"/>
      <c r="L37" s="388"/>
      <c r="M37" s="389">
        <f>J37+K37-L37</f>
        <v>0</v>
      </c>
    </row>
    <row r="38" spans="1:15" ht="25.5" customHeight="1" thickBot="1" x14ac:dyDescent="0.45">
      <c r="A38" s="411"/>
      <c r="B38" s="411"/>
      <c r="C38" s="83"/>
      <c r="D38" s="31"/>
      <c r="E38" s="32"/>
      <c r="F38" s="47"/>
      <c r="G38" s="61"/>
      <c r="H38" s="30"/>
      <c r="I38" s="421" t="s">
        <v>322</v>
      </c>
      <c r="J38" s="405" t="s">
        <v>105</v>
      </c>
      <c r="K38" s="388"/>
      <c r="L38" s="388"/>
      <c r="M38" s="389">
        <f>J38+K38-L38</f>
        <v>0</v>
      </c>
    </row>
    <row r="39" spans="1:15" ht="25.5" customHeight="1" thickBot="1" x14ac:dyDescent="0.3">
      <c r="A39" s="422"/>
      <c r="B39" s="423"/>
      <c r="C39" s="90"/>
      <c r="D39" s="94"/>
      <c r="E39" s="95"/>
      <c r="F39" s="96"/>
      <c r="G39" s="97"/>
      <c r="H39" s="30"/>
      <c r="I39" s="381"/>
      <c r="J39" s="405"/>
      <c r="K39" s="388"/>
      <c r="L39" s="375"/>
      <c r="M39" s="367"/>
    </row>
    <row r="40" spans="1:15" ht="24.75" customHeight="1" thickBot="1" x14ac:dyDescent="0.3">
      <c r="A40" s="403"/>
      <c r="B40" s="403"/>
      <c r="C40" s="101"/>
      <c r="D40" s="93"/>
      <c r="E40" s="92"/>
      <c r="F40" s="102"/>
      <c r="G40" s="97"/>
      <c r="H40" s="30"/>
      <c r="I40" s="406"/>
      <c r="J40" s="405"/>
      <c r="K40" s="388"/>
      <c r="L40" s="375"/>
      <c r="M40" s="367"/>
    </row>
    <row r="41" spans="1:15" ht="26.25" customHeight="1" thickBot="1" x14ac:dyDescent="0.3">
      <c r="A41" s="424" t="s">
        <v>112</v>
      </c>
      <c r="B41" s="425" t="s">
        <v>113</v>
      </c>
      <c r="C41" s="101"/>
      <c r="D41" s="93"/>
      <c r="E41" s="92"/>
      <c r="F41" s="102"/>
      <c r="G41" s="105"/>
      <c r="H41" s="30"/>
      <c r="I41" s="421"/>
      <c r="J41" s="405"/>
      <c r="K41" s="388"/>
      <c r="L41" s="375"/>
      <c r="M41" s="367"/>
    </row>
    <row r="42" spans="1:15" ht="24.75" customHeight="1" x14ac:dyDescent="0.25">
      <c r="A42" s="391" t="s">
        <v>323</v>
      </c>
      <c r="B42" s="391" t="s">
        <v>115</v>
      </c>
      <c r="C42" s="101"/>
      <c r="D42" s="93"/>
      <c r="E42" s="92"/>
      <c r="F42" s="102"/>
      <c r="G42" s="97"/>
      <c r="H42" s="30"/>
      <c r="I42" s="381"/>
      <c r="J42" s="394"/>
      <c r="K42" s="394"/>
      <c r="L42" s="394"/>
      <c r="M42" s="367"/>
    </row>
    <row r="43" spans="1:15" ht="24" customHeight="1" thickBot="1" x14ac:dyDescent="0.3">
      <c r="A43" s="426" t="s">
        <v>324</v>
      </c>
      <c r="B43" s="426" t="s">
        <v>116</v>
      </c>
      <c r="C43" s="101"/>
      <c r="D43" s="93"/>
      <c r="E43" s="92"/>
      <c r="F43" s="102"/>
      <c r="G43" s="105"/>
      <c r="H43" s="30"/>
      <c r="I43" s="427"/>
      <c r="J43" s="375"/>
      <c r="K43" s="428"/>
      <c r="L43" s="428"/>
      <c r="M43" s="367"/>
    </row>
    <row r="44" spans="1:15" ht="24" customHeight="1" thickBot="1" x14ac:dyDescent="0.3">
      <c r="A44" s="424" t="s">
        <v>117</v>
      </c>
      <c r="B44" s="429"/>
      <c r="C44" s="101"/>
      <c r="D44" s="93"/>
      <c r="E44" s="92"/>
      <c r="F44" s="102"/>
      <c r="G44" s="110"/>
      <c r="H44" s="30"/>
      <c r="I44" s="430" t="s">
        <v>118</v>
      </c>
      <c r="J44" s="431">
        <v>0</v>
      </c>
      <c r="K44" s="432"/>
      <c r="L44" s="432"/>
      <c r="M44" s="433">
        <f>J44+K44-L44</f>
        <v>0</v>
      </c>
    </row>
    <row r="45" spans="1:15" ht="19.5" customHeight="1" x14ac:dyDescent="0.25">
      <c r="A45" s="391" t="s">
        <v>325</v>
      </c>
      <c r="B45" s="399"/>
      <c r="C45" s="101"/>
      <c r="D45" s="93"/>
      <c r="E45" s="92"/>
      <c r="F45" s="102"/>
      <c r="G45" s="97"/>
      <c r="H45" s="30"/>
      <c r="I45" s="404"/>
      <c r="J45" s="394">
        <v>0</v>
      </c>
      <c r="K45" s="394"/>
      <c r="L45" s="394"/>
      <c r="M45" s="367">
        <f t="shared" ref="M45:M53" si="2">J45+K45-L45</f>
        <v>0</v>
      </c>
    </row>
    <row r="46" spans="1:15" ht="52.5" customHeight="1" thickBot="1" x14ac:dyDescent="0.3">
      <c r="A46" s="434" t="s">
        <v>326</v>
      </c>
      <c r="B46" s="435"/>
      <c r="C46" s="436"/>
      <c r="D46" s="437"/>
      <c r="E46" s="438"/>
      <c r="F46" s="439"/>
      <c r="G46" s="440"/>
      <c r="H46" s="441"/>
      <c r="I46" s="442"/>
      <c r="J46" s="375">
        <v>0</v>
      </c>
      <c r="K46" s="428"/>
      <c r="L46" s="428"/>
      <c r="M46" s="367">
        <f t="shared" si="2"/>
        <v>0</v>
      </c>
    </row>
    <row r="47" spans="1:15" ht="33" customHeight="1" thickBot="1" x14ac:dyDescent="0.3">
      <c r="A47" s="1600" t="s">
        <v>120</v>
      </c>
      <c r="B47" s="1601"/>
      <c r="C47" s="1600" t="s">
        <v>121</v>
      </c>
      <c r="D47" s="1601"/>
      <c r="E47" s="1600" t="s">
        <v>122</v>
      </c>
      <c r="F47" s="1602"/>
      <c r="G47" s="1602"/>
      <c r="H47" s="1601"/>
      <c r="I47" s="444"/>
      <c r="J47" s="428">
        <v>0</v>
      </c>
      <c r="K47" s="428"/>
      <c r="L47" s="428"/>
      <c r="M47" s="367">
        <f t="shared" si="2"/>
        <v>0</v>
      </c>
    </row>
    <row r="48" spans="1:15" ht="27" customHeight="1" thickBot="1" x14ac:dyDescent="0.3">
      <c r="A48" s="445" t="s">
        <v>123</v>
      </c>
      <c r="B48" s="446"/>
      <c r="C48" s="447" t="s">
        <v>124</v>
      </c>
      <c r="D48" s="389" t="s">
        <v>327</v>
      </c>
      <c r="E48" s="448" t="s">
        <v>126</v>
      </c>
      <c r="F48" s="449" t="s">
        <v>127</v>
      </c>
      <c r="G48" s="450" t="s">
        <v>128</v>
      </c>
      <c r="H48" s="451" t="s">
        <v>129</v>
      </c>
      <c r="I48" s="444"/>
      <c r="J48" s="428">
        <v>0</v>
      </c>
      <c r="K48" s="428"/>
      <c r="L48" s="428"/>
      <c r="M48" s="367">
        <f t="shared" si="2"/>
        <v>0</v>
      </c>
      <c r="O48" s="14" t="s">
        <v>34</v>
      </c>
    </row>
    <row r="49" spans="1:19" ht="24.75" customHeight="1" thickBot="1" x14ac:dyDescent="0.3">
      <c r="A49" s="452" t="s">
        <v>130</v>
      </c>
      <c r="B49" s="446"/>
      <c r="C49" s="447" t="s">
        <v>131</v>
      </c>
      <c r="D49" s="453"/>
      <c r="E49" s="454" t="s">
        <v>132</v>
      </c>
      <c r="F49" s="455" t="s">
        <v>328</v>
      </c>
      <c r="G49" s="456" t="s">
        <v>134</v>
      </c>
      <c r="H49" s="456" t="s">
        <v>329</v>
      </c>
      <c r="I49" s="444"/>
      <c r="J49" s="428">
        <v>0</v>
      </c>
      <c r="K49" s="428"/>
      <c r="L49" s="375"/>
      <c r="M49" s="367">
        <f t="shared" si="2"/>
        <v>0</v>
      </c>
    </row>
    <row r="50" spans="1:19" ht="29.25" thickBot="1" x14ac:dyDescent="0.3">
      <c r="A50" s="457" t="s">
        <v>136</v>
      </c>
      <c r="B50" s="446"/>
      <c r="C50" s="458" t="s">
        <v>137</v>
      </c>
      <c r="D50" s="459"/>
      <c r="E50" s="454" t="s">
        <v>139</v>
      </c>
      <c r="F50" s="455" t="s">
        <v>330</v>
      </c>
      <c r="G50" s="456" t="s">
        <v>134</v>
      </c>
      <c r="H50" s="456" t="s">
        <v>329</v>
      </c>
      <c r="I50" s="444"/>
      <c r="J50" s="428">
        <v>0</v>
      </c>
      <c r="K50" s="428"/>
      <c r="L50" s="460"/>
      <c r="M50" s="367">
        <f>J50+K50-L52</f>
        <v>0</v>
      </c>
    </row>
    <row r="51" spans="1:19" ht="28.5" thickBot="1" x14ac:dyDescent="0.3">
      <c r="A51" s="461" t="s">
        <v>140</v>
      </c>
      <c r="B51" s="446"/>
      <c r="C51" s="462" t="s">
        <v>141</v>
      </c>
      <c r="D51" s="459"/>
      <c r="E51" s="454"/>
      <c r="F51" s="455"/>
      <c r="G51" s="456"/>
      <c r="H51" s="456" t="s">
        <v>331</v>
      </c>
      <c r="I51" s="444"/>
      <c r="J51" s="394">
        <v>0</v>
      </c>
      <c r="K51" s="394"/>
      <c r="L51" s="463"/>
      <c r="M51" s="367">
        <v>0</v>
      </c>
      <c r="N51" s="42"/>
    </row>
    <row r="52" spans="1:19" ht="21.75" customHeight="1" thickBot="1" x14ac:dyDescent="0.3">
      <c r="A52" s="464" t="s">
        <v>143</v>
      </c>
      <c r="B52" s="446"/>
      <c r="C52" s="462" t="s">
        <v>144</v>
      </c>
      <c r="D52" s="459"/>
      <c r="E52" s="454" t="s">
        <v>332</v>
      </c>
      <c r="F52" s="455" t="s">
        <v>333</v>
      </c>
      <c r="G52" s="456" t="s">
        <v>134</v>
      </c>
      <c r="H52" s="456" t="s">
        <v>334</v>
      </c>
      <c r="I52" s="465"/>
      <c r="J52" s="394">
        <v>0</v>
      </c>
      <c r="K52" s="394"/>
      <c r="L52" s="375"/>
      <c r="M52" s="367">
        <v>0</v>
      </c>
      <c r="P52" s="150"/>
      <c r="Q52" s="151"/>
    </row>
    <row r="53" spans="1:19" ht="22.5" customHeight="1" thickBot="1" x14ac:dyDescent="0.3">
      <c r="A53" s="466"/>
      <c r="B53" s="446"/>
      <c r="C53" s="467" t="s">
        <v>149</v>
      </c>
      <c r="D53" s="468"/>
      <c r="E53" s="469" t="s">
        <v>151</v>
      </c>
      <c r="F53" s="470"/>
      <c r="G53" s="456" t="s">
        <v>134</v>
      </c>
      <c r="H53" s="456" t="s">
        <v>335</v>
      </c>
      <c r="I53" s="471"/>
      <c r="J53" s="472">
        <v>0</v>
      </c>
      <c r="K53" s="473"/>
      <c r="L53" s="472"/>
      <c r="M53" s="474">
        <f t="shared" si="2"/>
        <v>0</v>
      </c>
      <c r="P53" s="150"/>
      <c r="Q53" s="151"/>
    </row>
    <row r="54" spans="1:19" ht="21" customHeight="1" thickBot="1" x14ac:dyDescent="0.3">
      <c r="A54" s="475"/>
      <c r="B54" s="476"/>
      <c r="C54" s="458" t="s">
        <v>153</v>
      </c>
      <c r="D54" s="477"/>
      <c r="E54" s="469" t="s">
        <v>154</v>
      </c>
      <c r="F54" s="478"/>
      <c r="G54" s="456" t="s">
        <v>336</v>
      </c>
      <c r="H54" s="456" t="s">
        <v>337</v>
      </c>
      <c r="I54" s="479" t="s">
        <v>338</v>
      </c>
      <c r="J54" s="480">
        <v>0</v>
      </c>
      <c r="K54" s="480"/>
      <c r="L54" s="481"/>
      <c r="M54" s="482">
        <f>J54+K54-L54</f>
        <v>0</v>
      </c>
      <c r="P54" s="150"/>
      <c r="Q54" s="151"/>
    </row>
    <row r="55" spans="1:19" ht="24" customHeight="1" thickBot="1" x14ac:dyDescent="0.3">
      <c r="A55" s="483"/>
      <c r="B55" s="484"/>
      <c r="C55" s="462" t="s">
        <v>157</v>
      </c>
      <c r="D55" s="459"/>
      <c r="E55" s="485" t="s">
        <v>159</v>
      </c>
      <c r="F55" s="486"/>
      <c r="G55" s="456" t="s">
        <v>134</v>
      </c>
      <c r="H55" s="487" t="s">
        <v>179</v>
      </c>
      <c r="I55" s="488" t="s">
        <v>339</v>
      </c>
      <c r="J55" s="489" t="s">
        <v>105</v>
      </c>
      <c r="K55" s="490"/>
      <c r="L55" s="491"/>
      <c r="M55" s="492">
        <f>J55+K55-L55</f>
        <v>0</v>
      </c>
      <c r="O55" s="71"/>
      <c r="P55" s="150"/>
      <c r="Q55" s="151"/>
    </row>
    <row r="56" spans="1:19" ht="24" customHeight="1" thickBot="1" x14ac:dyDescent="0.3">
      <c r="A56" s="493"/>
      <c r="B56" s="446"/>
      <c r="C56" s="494" t="s">
        <v>161</v>
      </c>
      <c r="D56" s="459"/>
      <c r="E56" s="485"/>
      <c r="F56" s="495"/>
      <c r="G56" s="496"/>
      <c r="H56" s="497" t="s">
        <v>341</v>
      </c>
      <c r="I56" s="498" t="s">
        <v>342</v>
      </c>
      <c r="J56" s="489" t="s">
        <v>105</v>
      </c>
      <c r="K56" s="490"/>
      <c r="L56" s="490"/>
      <c r="M56" s="499">
        <f>J56+K56-L56</f>
        <v>0</v>
      </c>
      <c r="O56" s="71"/>
      <c r="P56" s="150"/>
      <c r="Q56" s="151"/>
    </row>
    <row r="57" spans="1:19" ht="24" customHeight="1" thickBot="1" x14ac:dyDescent="0.3">
      <c r="A57" s="457"/>
      <c r="B57" s="500"/>
      <c r="C57" s="494" t="s">
        <v>164</v>
      </c>
      <c r="D57" s="459"/>
      <c r="E57" s="1603" t="s">
        <v>166</v>
      </c>
      <c r="F57" s="1604"/>
      <c r="G57" s="1605"/>
      <c r="H57" s="501" t="s">
        <v>344</v>
      </c>
      <c r="I57" s="498" t="s">
        <v>345</v>
      </c>
      <c r="J57" s="489" t="s">
        <v>105</v>
      </c>
      <c r="K57" s="490"/>
      <c r="L57" s="490"/>
      <c r="M57" s="499">
        <f>J57+K57-L57</f>
        <v>0</v>
      </c>
      <c r="O57" s="191"/>
      <c r="P57" s="150"/>
      <c r="Q57" s="151"/>
    </row>
    <row r="58" spans="1:19" ht="22.5" customHeight="1" thickBot="1" x14ac:dyDescent="0.3">
      <c r="A58" s="457"/>
      <c r="B58" s="500"/>
      <c r="C58" s="462" t="s">
        <v>168</v>
      </c>
      <c r="D58" s="502"/>
      <c r="E58" s="1606" t="s">
        <v>347</v>
      </c>
      <c r="F58" s="1607"/>
      <c r="G58" s="1608"/>
      <c r="H58" s="501" t="s">
        <v>171</v>
      </c>
      <c r="I58" s="498" t="s">
        <v>163</v>
      </c>
      <c r="J58" s="489" t="s">
        <v>105</v>
      </c>
      <c r="K58" s="490"/>
      <c r="L58" s="504"/>
      <c r="M58" s="499">
        <f>J58+K58-L58</f>
        <v>0</v>
      </c>
      <c r="O58" s="191"/>
      <c r="P58" s="150"/>
      <c r="Q58" s="151"/>
    </row>
    <row r="59" spans="1:19" ht="19.5" customHeight="1" thickBot="1" x14ac:dyDescent="0.3">
      <c r="A59" s="466"/>
      <c r="B59" s="500" t="s">
        <v>34</v>
      </c>
      <c r="C59" s="462"/>
      <c r="D59" s="502"/>
      <c r="E59" s="505"/>
      <c r="F59" s="506"/>
      <c r="G59" s="507"/>
      <c r="H59" s="497"/>
      <c r="I59" s="508"/>
      <c r="J59" s="509"/>
      <c r="K59" s="509"/>
      <c r="L59" s="509"/>
      <c r="M59" s="510"/>
      <c r="N59" s="201" t="s">
        <v>34</v>
      </c>
      <c r="P59" s="150"/>
      <c r="Q59" s="151"/>
      <c r="S59" s="202"/>
    </row>
    <row r="60" spans="1:19" ht="34.5" customHeight="1" thickBot="1" x14ac:dyDescent="0.3">
      <c r="A60" s="511">
        <f>(HOUR(J7)*60+MINUTE(J7))/60</f>
        <v>0</v>
      </c>
      <c r="B60" s="500"/>
      <c r="C60" s="458" t="s">
        <v>172</v>
      </c>
      <c r="D60" s="502"/>
      <c r="E60" s="1609" t="s">
        <v>174</v>
      </c>
      <c r="F60" s="512" t="s">
        <v>175</v>
      </c>
      <c r="G60" s="497" t="s">
        <v>176</v>
      </c>
      <c r="H60" s="513"/>
      <c r="I60" s="514"/>
      <c r="J60" s="515"/>
      <c r="K60" s="516"/>
      <c r="L60" s="516"/>
      <c r="M60" s="517"/>
      <c r="P60" s="150"/>
      <c r="Q60" s="151"/>
    </row>
    <row r="61" spans="1:19" ht="25.5" customHeight="1" x14ac:dyDescent="0.4">
      <c r="A61" s="518"/>
      <c r="B61" s="519"/>
      <c r="C61" s="458" t="s">
        <v>177</v>
      </c>
      <c r="D61" s="477"/>
      <c r="E61" s="1610"/>
      <c r="F61" s="520" t="s">
        <v>178</v>
      </c>
      <c r="G61" s="521" t="s">
        <v>179</v>
      </c>
      <c r="H61" s="522"/>
      <c r="I61" s="514"/>
      <c r="J61" s="515"/>
      <c r="K61" s="515"/>
      <c r="L61" s="515"/>
      <c r="M61" s="517"/>
      <c r="P61" s="150"/>
      <c r="Q61" s="151"/>
    </row>
    <row r="62" spans="1:19" ht="23.25" customHeight="1" thickBot="1" x14ac:dyDescent="0.45">
      <c r="A62" s="523"/>
      <c r="B62" s="524"/>
      <c r="C62" s="494" t="s">
        <v>180</v>
      </c>
      <c r="D62" s="525"/>
      <c r="E62" s="1610"/>
      <c r="F62" s="520" t="s">
        <v>181</v>
      </c>
      <c r="G62" s="526" t="s">
        <v>182</v>
      </c>
      <c r="H62" s="522"/>
      <c r="I62" s="514"/>
      <c r="J62" s="515"/>
      <c r="K62" s="527"/>
      <c r="L62" s="515"/>
      <c r="M62" s="517"/>
      <c r="P62" s="150"/>
      <c r="Q62" s="151"/>
    </row>
    <row r="63" spans="1:19" ht="27" customHeight="1" thickBot="1" x14ac:dyDescent="0.45">
      <c r="A63" s="528"/>
      <c r="B63" s="529"/>
      <c r="C63" s="530" t="s">
        <v>183</v>
      </c>
      <c r="D63" s="531"/>
      <c r="E63" s="1610"/>
      <c r="F63" s="520" t="s">
        <v>184</v>
      </c>
      <c r="G63" s="526" t="s">
        <v>185</v>
      </c>
      <c r="H63" s="532"/>
      <c r="I63" s="514"/>
      <c r="J63" s="515"/>
      <c r="K63" s="533"/>
      <c r="L63" s="515"/>
      <c r="M63" s="517"/>
      <c r="P63" s="150"/>
      <c r="Q63" s="151"/>
    </row>
    <row r="64" spans="1:19" ht="22.5" customHeight="1" thickBot="1" x14ac:dyDescent="0.45">
      <c r="A64" s="1598" t="s">
        <v>186</v>
      </c>
      <c r="B64" s="1599"/>
      <c r="C64" s="534" t="s">
        <v>187</v>
      </c>
      <c r="D64" s="535"/>
      <c r="E64" s="1610"/>
      <c r="F64" s="520" t="s">
        <v>188</v>
      </c>
      <c r="G64" s="526" t="s">
        <v>189</v>
      </c>
      <c r="H64" s="536"/>
      <c r="I64" s="537"/>
      <c r="J64" s="538"/>
      <c r="K64" s="539"/>
      <c r="L64" s="539"/>
      <c r="M64" s="540"/>
      <c r="P64" s="150"/>
      <c r="Q64" s="151"/>
    </row>
    <row r="65" spans="1:17" ht="27" customHeight="1" thickBot="1" x14ac:dyDescent="0.45">
      <c r="A65" s="541" t="s">
        <v>88</v>
      </c>
      <c r="B65" s="542" t="s">
        <v>62</v>
      </c>
      <c r="C65" s="534" t="s">
        <v>190</v>
      </c>
      <c r="D65" s="543"/>
      <c r="E65" s="1610"/>
      <c r="F65" s="520" t="s">
        <v>192</v>
      </c>
      <c r="G65" s="521" t="s">
        <v>193</v>
      </c>
      <c r="H65" s="544"/>
      <c r="I65" s="1596" t="s">
        <v>194</v>
      </c>
      <c r="J65" s="1597" t="s">
        <v>349</v>
      </c>
      <c r="K65" s="1596" t="s">
        <v>196</v>
      </c>
      <c r="L65" s="1597" t="s">
        <v>197</v>
      </c>
      <c r="M65" s="1597" t="s">
        <v>53</v>
      </c>
      <c r="P65" s="150"/>
      <c r="Q65" s="151"/>
    </row>
    <row r="66" spans="1:17" ht="24" customHeight="1" thickBot="1" x14ac:dyDescent="0.45">
      <c r="A66" s="1598" t="s">
        <v>198</v>
      </c>
      <c r="B66" s="1599"/>
      <c r="C66" s="545"/>
      <c r="D66" s="546"/>
      <c r="E66" s="1610"/>
      <c r="F66" s="520" t="s">
        <v>199</v>
      </c>
      <c r="G66" s="547">
        <v>0</v>
      </c>
      <c r="H66" s="548"/>
      <c r="I66" s="1596"/>
      <c r="J66" s="1597"/>
      <c r="K66" s="1596"/>
      <c r="L66" s="1597"/>
      <c r="M66" s="1597"/>
      <c r="O66" s="14" t="s">
        <v>34</v>
      </c>
      <c r="P66" s="150"/>
      <c r="Q66" s="151"/>
    </row>
    <row r="67" spans="1:17" ht="25.5" customHeight="1" thickBot="1" x14ac:dyDescent="0.45">
      <c r="A67" s="549" t="s">
        <v>134</v>
      </c>
      <c r="B67" s="550" t="s">
        <v>350</v>
      </c>
      <c r="C67" s="551"/>
      <c r="D67" s="552"/>
      <c r="E67" s="1610"/>
      <c r="F67" s="520" t="s">
        <v>202</v>
      </c>
      <c r="G67" s="553" t="s">
        <v>203</v>
      </c>
      <c r="H67" s="548"/>
      <c r="I67" s="1596"/>
      <c r="J67" s="1597"/>
      <c r="K67" s="1596"/>
      <c r="L67" s="1597"/>
      <c r="M67" s="1597"/>
      <c r="Q67" s="151"/>
    </row>
    <row r="68" spans="1:17" ht="36.75" customHeight="1" thickBot="1" x14ac:dyDescent="0.45">
      <c r="A68" s="1598" t="s">
        <v>204</v>
      </c>
      <c r="B68" s="1599"/>
      <c r="C68" s="554"/>
      <c r="D68" s="543"/>
      <c r="E68" s="1610"/>
      <c r="F68" s="520" t="s">
        <v>351</v>
      </c>
      <c r="G68" s="521" t="s">
        <v>352</v>
      </c>
      <c r="H68" s="555"/>
      <c r="I68" s="556" t="s">
        <v>205</v>
      </c>
      <c r="J68" s="557">
        <v>36953</v>
      </c>
      <c r="K68" s="558"/>
      <c r="L68" s="559">
        <v>666</v>
      </c>
      <c r="M68" s="560">
        <v>36287</v>
      </c>
      <c r="Q68" s="151"/>
    </row>
    <row r="69" spans="1:17" ht="51" customHeight="1" thickBot="1" x14ac:dyDescent="0.3">
      <c r="A69" s="549" t="s">
        <v>134</v>
      </c>
      <c r="B69" s="550" t="s">
        <v>353</v>
      </c>
      <c r="C69" s="561"/>
      <c r="D69" s="562"/>
      <c r="E69" s="1610"/>
      <c r="F69" s="563" t="s">
        <v>354</v>
      </c>
      <c r="G69" s="521" t="s">
        <v>179</v>
      </c>
      <c r="H69" s="548"/>
      <c r="I69" s="564" t="s">
        <v>207</v>
      </c>
      <c r="J69" s="565">
        <v>70</v>
      </c>
      <c r="K69" s="566"/>
      <c r="L69" s="567"/>
      <c r="M69" s="568">
        <f t="shared" ref="M69:M91" si="3">J69+K69-L69</f>
        <v>70</v>
      </c>
      <c r="Q69" s="151"/>
    </row>
    <row r="70" spans="1:17" ht="60.75" customHeight="1" thickBot="1" x14ac:dyDescent="0.3">
      <c r="A70" s="1600" t="s">
        <v>355</v>
      </c>
      <c r="B70" s="1602"/>
      <c r="C70" s="1602"/>
      <c r="D70" s="1602"/>
      <c r="E70" s="1611"/>
      <c r="F70" s="569"/>
      <c r="G70" s="570"/>
      <c r="H70" s="571"/>
      <c r="I70" s="572" t="s">
        <v>209</v>
      </c>
      <c r="J70" s="565">
        <v>0</v>
      </c>
      <c r="K70" s="566"/>
      <c r="L70" s="567"/>
      <c r="M70" s="568">
        <f t="shared" si="3"/>
        <v>0</v>
      </c>
      <c r="Q70" s="151"/>
    </row>
    <row r="71" spans="1:17" ht="58.5" customHeight="1" thickBot="1" x14ac:dyDescent="0.3">
      <c r="A71" s="1585" t="s">
        <v>356</v>
      </c>
      <c r="B71" s="1586"/>
      <c r="C71" s="1587" t="s">
        <v>357</v>
      </c>
      <c r="D71" s="1588"/>
      <c r="E71" s="1588"/>
      <c r="F71" s="1588"/>
      <c r="G71" s="1588"/>
      <c r="H71" s="1588"/>
      <c r="I71" s="564" t="s">
        <v>212</v>
      </c>
      <c r="J71" s="565">
        <v>285</v>
      </c>
      <c r="K71" s="566"/>
      <c r="L71" s="567"/>
      <c r="M71" s="568">
        <f t="shared" si="3"/>
        <v>285</v>
      </c>
      <c r="Q71" s="151"/>
    </row>
    <row r="72" spans="1:17" ht="33.75" customHeight="1" thickBot="1" x14ac:dyDescent="0.3">
      <c r="A72" s="1589" t="s">
        <v>358</v>
      </c>
      <c r="B72" s="1590"/>
      <c r="C72" s="1591" t="s">
        <v>359</v>
      </c>
      <c r="D72" s="1592"/>
      <c r="E72" s="1592"/>
      <c r="F72" s="1593"/>
      <c r="G72" s="1593"/>
      <c r="H72" s="1592"/>
      <c r="I72" s="573" t="s">
        <v>215</v>
      </c>
      <c r="J72" s="565">
        <v>0</v>
      </c>
      <c r="K72" s="574"/>
      <c r="L72" s="566"/>
      <c r="M72" s="568">
        <f t="shared" si="3"/>
        <v>0</v>
      </c>
    </row>
    <row r="73" spans="1:17" ht="29.25" customHeight="1" thickBot="1" x14ac:dyDescent="0.3">
      <c r="A73" s="1594" t="s">
        <v>216</v>
      </c>
      <c r="B73" s="1595"/>
      <c r="C73" s="1595"/>
      <c r="D73" s="1595"/>
      <c r="E73" s="1595"/>
      <c r="F73" s="575" t="s">
        <v>217</v>
      </c>
      <c r="G73" s="575" t="s">
        <v>218</v>
      </c>
      <c r="H73" s="576" t="s">
        <v>219</v>
      </c>
      <c r="I73" s="577" t="s">
        <v>220</v>
      </c>
      <c r="J73" s="565">
        <v>0</v>
      </c>
      <c r="K73" s="566"/>
      <c r="L73" s="566"/>
      <c r="M73" s="568">
        <f t="shared" si="3"/>
        <v>0</v>
      </c>
    </row>
    <row r="74" spans="1:17" ht="56.25" customHeight="1" x14ac:dyDescent="0.25">
      <c r="A74" s="1566" t="s">
        <v>391</v>
      </c>
      <c r="B74" s="1567"/>
      <c r="C74" s="1567"/>
      <c r="D74" s="1567"/>
      <c r="E74" s="1568"/>
      <c r="F74" s="578">
        <v>0.29166666666666669</v>
      </c>
      <c r="G74" s="579">
        <v>0.42708333333333331</v>
      </c>
      <c r="H74" s="580">
        <v>0.13541666666666666</v>
      </c>
      <c r="I74" s="581" t="s">
        <v>222</v>
      </c>
      <c r="J74" s="565">
        <v>69</v>
      </c>
      <c r="K74" s="574"/>
      <c r="L74" s="566"/>
      <c r="M74" s="568">
        <f t="shared" si="3"/>
        <v>69</v>
      </c>
    </row>
    <row r="75" spans="1:17" ht="48.75" customHeight="1" x14ac:dyDescent="0.25">
      <c r="A75" s="1566" t="s">
        <v>392</v>
      </c>
      <c r="B75" s="1567"/>
      <c r="C75" s="1567"/>
      <c r="D75" s="1567"/>
      <c r="E75" s="1568"/>
      <c r="F75" s="579">
        <v>0.42708333333333331</v>
      </c>
      <c r="G75" s="582">
        <v>0.51041666666666663</v>
      </c>
      <c r="H75" s="583">
        <v>8.3333333333333329E-2</v>
      </c>
      <c r="I75" s="577" t="s">
        <v>224</v>
      </c>
      <c r="J75" s="565">
        <v>1</v>
      </c>
      <c r="K75" s="574"/>
      <c r="L75" s="566"/>
      <c r="M75" s="568">
        <f t="shared" si="3"/>
        <v>1</v>
      </c>
    </row>
    <row r="76" spans="1:17" ht="54" customHeight="1" x14ac:dyDescent="0.25">
      <c r="A76" s="1566" t="s">
        <v>393</v>
      </c>
      <c r="B76" s="1567"/>
      <c r="C76" s="1567"/>
      <c r="D76" s="1567"/>
      <c r="E76" s="1568"/>
      <c r="F76" s="582">
        <v>0.51041666666666663</v>
      </c>
      <c r="G76" s="582">
        <v>0.55208333333333337</v>
      </c>
      <c r="H76" s="583">
        <v>4.1666666666666664E-2</v>
      </c>
      <c r="I76" s="584" t="s">
        <v>225</v>
      </c>
      <c r="J76" s="565">
        <v>19</v>
      </c>
      <c r="K76" s="574"/>
      <c r="L76" s="566"/>
      <c r="M76" s="568">
        <f t="shared" si="3"/>
        <v>19</v>
      </c>
    </row>
    <row r="77" spans="1:17" ht="72.75" customHeight="1" x14ac:dyDescent="0.25">
      <c r="A77" s="1566" t="s">
        <v>394</v>
      </c>
      <c r="B77" s="1567"/>
      <c r="C77" s="1567"/>
      <c r="D77" s="1567"/>
      <c r="E77" s="1568"/>
      <c r="F77" s="582">
        <v>0.55208333333333337</v>
      </c>
      <c r="G77" s="582">
        <v>0.63541666666666663</v>
      </c>
      <c r="H77" s="585">
        <v>8.3333333333333329E-2</v>
      </c>
      <c r="I77" s="573" t="s">
        <v>227</v>
      </c>
      <c r="J77" s="565">
        <v>39</v>
      </c>
      <c r="K77" s="586"/>
      <c r="L77" s="587"/>
      <c r="M77" s="568">
        <f t="shared" si="3"/>
        <v>39</v>
      </c>
    </row>
    <row r="78" spans="1:17" ht="54" customHeight="1" x14ac:dyDescent="0.25">
      <c r="A78" s="1566" t="s">
        <v>361</v>
      </c>
      <c r="B78" s="1567"/>
      <c r="C78" s="1567"/>
      <c r="D78" s="1567"/>
      <c r="E78" s="1568"/>
      <c r="F78" s="582">
        <v>0.63541666666666663</v>
      </c>
      <c r="G78" s="582">
        <v>0.66666666666666663</v>
      </c>
      <c r="H78" s="585">
        <v>3.125E-2</v>
      </c>
      <c r="I78" s="573" t="s">
        <v>229</v>
      </c>
      <c r="J78" s="565">
        <v>4</v>
      </c>
      <c r="K78" s="574"/>
      <c r="L78" s="588"/>
      <c r="M78" s="568">
        <f t="shared" si="3"/>
        <v>4</v>
      </c>
    </row>
    <row r="79" spans="1:17" ht="45" customHeight="1" x14ac:dyDescent="0.25">
      <c r="A79" s="1566" t="s">
        <v>395</v>
      </c>
      <c r="B79" s="1567"/>
      <c r="C79" s="1567"/>
      <c r="D79" s="1567"/>
      <c r="E79" s="1568"/>
      <c r="F79" s="582">
        <v>0.66666666666666663</v>
      </c>
      <c r="G79" s="589">
        <v>0.86458333333333337</v>
      </c>
      <c r="H79" s="590">
        <v>0.19791666666666666</v>
      </c>
      <c r="I79" s="564" t="s">
        <v>231</v>
      </c>
      <c r="J79" s="565">
        <v>157</v>
      </c>
      <c r="K79" s="574"/>
      <c r="L79" s="566"/>
      <c r="M79" s="568">
        <f t="shared" si="3"/>
        <v>157</v>
      </c>
    </row>
    <row r="80" spans="1:17" ht="62.25" customHeight="1" x14ac:dyDescent="0.25">
      <c r="A80" s="1566" t="s">
        <v>396</v>
      </c>
      <c r="B80" s="1567"/>
      <c r="C80" s="1567"/>
      <c r="D80" s="1567"/>
      <c r="E80" s="1568"/>
      <c r="F80" s="589">
        <v>0.86458333333333337</v>
      </c>
      <c r="G80" s="589">
        <v>0.95833333333333337</v>
      </c>
      <c r="H80" s="589">
        <v>9.375E-2</v>
      </c>
      <c r="I80" s="564" t="s">
        <v>233</v>
      </c>
      <c r="J80" s="565">
        <v>0</v>
      </c>
      <c r="K80" s="574"/>
      <c r="L80" s="566"/>
      <c r="M80" s="568">
        <f t="shared" si="3"/>
        <v>0</v>
      </c>
    </row>
    <row r="81" spans="1:16" ht="60.75" customHeight="1" x14ac:dyDescent="0.25">
      <c r="A81" s="1566" t="s">
        <v>397</v>
      </c>
      <c r="B81" s="1567"/>
      <c r="C81" s="1567"/>
      <c r="D81" s="1567"/>
      <c r="E81" s="1568"/>
      <c r="F81" s="589">
        <v>0.95833333333333337</v>
      </c>
      <c r="G81" s="582">
        <v>8.3333333333333329E-2</v>
      </c>
      <c r="H81" s="591">
        <v>0.125</v>
      </c>
      <c r="I81" s="577" t="s">
        <v>235</v>
      </c>
      <c r="J81" s="565">
        <v>20</v>
      </c>
      <c r="K81" s="574"/>
      <c r="L81" s="567"/>
      <c r="M81" s="592">
        <f t="shared" si="3"/>
        <v>20</v>
      </c>
    </row>
    <row r="82" spans="1:16" ht="32.25" customHeight="1" x14ac:dyDescent="0.25">
      <c r="A82" s="1566" t="s">
        <v>398</v>
      </c>
      <c r="B82" s="1567"/>
      <c r="C82" s="1567"/>
      <c r="D82" s="1567"/>
      <c r="E82" s="1568"/>
      <c r="F82" s="582">
        <v>8.3333333333333329E-2</v>
      </c>
      <c r="G82" s="582">
        <v>0.20833333333333334</v>
      </c>
      <c r="H82" s="591">
        <v>0.125</v>
      </c>
      <c r="I82" s="577" t="s">
        <v>237</v>
      </c>
      <c r="J82" s="565">
        <v>10</v>
      </c>
      <c r="K82" s="574"/>
      <c r="L82" s="566"/>
      <c r="M82" s="568">
        <f t="shared" si="3"/>
        <v>10</v>
      </c>
    </row>
    <row r="83" spans="1:16" ht="64.5" customHeight="1" x14ac:dyDescent="0.25">
      <c r="A83" s="1581" t="s">
        <v>399</v>
      </c>
      <c r="B83" s="1582"/>
      <c r="C83" s="1582"/>
      <c r="D83" s="1582"/>
      <c r="E83" s="1583"/>
      <c r="F83" s="582">
        <v>0.20833333333333334</v>
      </c>
      <c r="G83" s="582">
        <v>0.25</v>
      </c>
      <c r="H83" s="591">
        <v>4.1666666666666664E-2</v>
      </c>
      <c r="I83" s="573" t="s">
        <v>239</v>
      </c>
      <c r="J83" s="565">
        <v>18</v>
      </c>
      <c r="K83" s="574"/>
      <c r="L83" s="566"/>
      <c r="M83" s="568">
        <f t="shared" si="3"/>
        <v>18</v>
      </c>
    </row>
    <row r="84" spans="1:16" ht="60" customHeight="1" x14ac:dyDescent="0.25">
      <c r="A84" s="1581" t="s">
        <v>400</v>
      </c>
      <c r="B84" s="1582"/>
      <c r="C84" s="1582"/>
      <c r="D84" s="1582"/>
      <c r="E84" s="1583"/>
      <c r="F84" s="582">
        <v>0.25</v>
      </c>
      <c r="G84" s="582">
        <v>0.27777777777777779</v>
      </c>
      <c r="H84" s="591">
        <v>2.7777777777777776E-2</v>
      </c>
      <c r="I84" s="593" t="s">
        <v>241</v>
      </c>
      <c r="J84" s="565">
        <v>16</v>
      </c>
      <c r="K84" s="594"/>
      <c r="L84" s="566"/>
      <c r="M84" s="568">
        <f t="shared" si="3"/>
        <v>16</v>
      </c>
    </row>
    <row r="85" spans="1:16" ht="52.5" customHeight="1" x14ac:dyDescent="0.25">
      <c r="A85" s="1572" t="s">
        <v>401</v>
      </c>
      <c r="B85" s="1573"/>
      <c r="C85" s="1573"/>
      <c r="D85" s="1573"/>
      <c r="E85" s="1574"/>
      <c r="F85" s="582">
        <v>0.27777777777777779</v>
      </c>
      <c r="G85" s="582">
        <v>0.29166666666666669</v>
      </c>
      <c r="H85" s="595">
        <v>1.3888888888888888E-2</v>
      </c>
      <c r="I85" s="593" t="s">
        <v>365</v>
      </c>
      <c r="J85" s="565">
        <v>836</v>
      </c>
      <c r="K85" s="574"/>
      <c r="L85" s="566"/>
      <c r="M85" s="568">
        <f t="shared" si="3"/>
        <v>836</v>
      </c>
    </row>
    <row r="86" spans="1:16" ht="37.5" customHeight="1" x14ac:dyDescent="0.25">
      <c r="A86" s="1566"/>
      <c r="B86" s="1567"/>
      <c r="C86" s="1567"/>
      <c r="D86" s="1567"/>
      <c r="E86" s="1568"/>
      <c r="F86" s="582"/>
      <c r="G86" s="582"/>
      <c r="H86" s="580"/>
      <c r="I86" s="564" t="s">
        <v>245</v>
      </c>
      <c r="J86" s="565">
        <v>0</v>
      </c>
      <c r="K86" s="586"/>
      <c r="L86" s="587"/>
      <c r="M86" s="568">
        <f t="shared" si="3"/>
        <v>0</v>
      </c>
      <c r="O86" s="14" t="s">
        <v>34</v>
      </c>
    </row>
    <row r="87" spans="1:16" ht="32.25" customHeight="1" x14ac:dyDescent="0.25">
      <c r="A87" s="1566"/>
      <c r="B87" s="1567"/>
      <c r="C87" s="1567"/>
      <c r="D87" s="1567"/>
      <c r="E87" s="1568"/>
      <c r="F87" s="582"/>
      <c r="G87" s="582"/>
      <c r="H87" s="580"/>
      <c r="I87" s="596" t="s">
        <v>246</v>
      </c>
      <c r="J87" s="588">
        <v>0</v>
      </c>
      <c r="K87" s="574"/>
      <c r="L87" s="567"/>
      <c r="M87" s="568">
        <f t="shared" si="3"/>
        <v>0</v>
      </c>
    </row>
    <row r="88" spans="1:16" ht="26.25" customHeight="1" x14ac:dyDescent="0.25">
      <c r="A88" s="1566"/>
      <c r="B88" s="1567"/>
      <c r="C88" s="1567"/>
      <c r="D88" s="1567"/>
      <c r="E88" s="1568"/>
      <c r="F88" s="582"/>
      <c r="G88" s="582"/>
      <c r="H88" s="580"/>
      <c r="I88" s="596" t="s">
        <v>248</v>
      </c>
      <c r="J88" s="588">
        <v>0</v>
      </c>
      <c r="K88" s="574"/>
      <c r="L88" s="566"/>
      <c r="M88" s="568">
        <f t="shared" si="3"/>
        <v>0</v>
      </c>
    </row>
    <row r="89" spans="1:16" ht="27.75" customHeight="1" x14ac:dyDescent="0.25">
      <c r="A89" s="1569"/>
      <c r="B89" s="1570"/>
      <c r="C89" s="1570"/>
      <c r="D89" s="1570"/>
      <c r="E89" s="1571"/>
      <c r="F89" s="597"/>
      <c r="G89" s="597"/>
      <c r="H89" s="598"/>
      <c r="I89" s="596" t="s">
        <v>366</v>
      </c>
      <c r="J89" s="588">
        <v>93</v>
      </c>
      <c r="K89" s="574"/>
      <c r="L89" s="566"/>
      <c r="M89" s="568">
        <f t="shared" si="3"/>
        <v>93</v>
      </c>
    </row>
    <row r="90" spans="1:16" ht="27.75" customHeight="1" thickBot="1" x14ac:dyDescent="0.3">
      <c r="A90" s="1566"/>
      <c r="B90" s="1567"/>
      <c r="C90" s="1567"/>
      <c r="D90" s="1567"/>
      <c r="E90" s="1568"/>
      <c r="F90" s="597"/>
      <c r="G90" s="597"/>
      <c r="H90" s="598"/>
      <c r="I90" s="599" t="s">
        <v>367</v>
      </c>
      <c r="J90" s="588">
        <v>4</v>
      </c>
      <c r="K90" s="574"/>
      <c r="L90" s="566"/>
      <c r="M90" s="568">
        <f t="shared" si="3"/>
        <v>4</v>
      </c>
    </row>
    <row r="91" spans="1:16" ht="29.25" customHeight="1" thickBot="1" x14ac:dyDescent="0.3">
      <c r="A91" s="1572"/>
      <c r="B91" s="1573"/>
      <c r="C91" s="1573"/>
      <c r="D91" s="1573"/>
      <c r="E91" s="1574"/>
      <c r="F91" s="600"/>
      <c r="G91" s="601"/>
      <c r="H91" s="602">
        <f>H74+H75+H76+H77+H78+H79+H80+H81+H82+H83+H84+H85+H86+H87+H88+H89+H90</f>
        <v>0.99999999999999989</v>
      </c>
      <c r="I91" s="603" t="s">
        <v>368</v>
      </c>
      <c r="J91" s="604">
        <v>0</v>
      </c>
      <c r="K91" s="605"/>
      <c r="L91" s="606"/>
      <c r="M91" s="568">
        <f t="shared" si="3"/>
        <v>0</v>
      </c>
    </row>
    <row r="92" spans="1:16" ht="14.25" customHeight="1" x14ac:dyDescent="0.25">
      <c r="A92" s="1575" t="s">
        <v>250</v>
      </c>
      <c r="B92" s="1576"/>
      <c r="C92" s="1576"/>
      <c r="D92" s="1576"/>
      <c r="E92" s="1576"/>
      <c r="F92" s="1577"/>
      <c r="G92" s="1384" t="s">
        <v>251</v>
      </c>
      <c r="H92" s="1385"/>
      <c r="I92" s="1508"/>
      <c r="J92" s="1508"/>
      <c r="K92" s="1508"/>
      <c r="L92" s="1508"/>
      <c r="M92" s="1509"/>
      <c r="P92" s="14" t="s">
        <v>34</v>
      </c>
    </row>
    <row r="93" spans="1:16" ht="15" customHeight="1" thickBot="1" x14ac:dyDescent="0.3">
      <c r="A93" s="1578"/>
      <c r="B93" s="1579"/>
      <c r="C93" s="1579"/>
      <c r="D93" s="1579"/>
      <c r="E93" s="1579"/>
      <c r="F93" s="1580"/>
      <c r="G93" s="1534"/>
      <c r="H93" s="1508"/>
      <c r="I93" s="1508"/>
      <c r="J93" s="1508"/>
      <c r="K93" s="1508"/>
      <c r="L93" s="1508"/>
      <c r="M93" s="1509"/>
    </row>
    <row r="94" spans="1:16" ht="48" customHeight="1" thickBot="1" x14ac:dyDescent="0.3">
      <c r="A94" s="1560" t="s">
        <v>401</v>
      </c>
      <c r="B94" s="1561"/>
      <c r="C94" s="1561"/>
      <c r="D94" s="1561"/>
      <c r="E94" s="1561"/>
      <c r="F94" s="1562"/>
      <c r="G94" s="607" t="s">
        <v>253</v>
      </c>
      <c r="H94" s="608" t="s">
        <v>370</v>
      </c>
      <c r="I94" s="609" t="s">
        <v>255</v>
      </c>
      <c r="J94" s="1533"/>
      <c r="K94" s="1533"/>
      <c r="L94" s="1533"/>
      <c r="M94" s="1533"/>
    </row>
    <row r="95" spans="1:16" ht="30.75" customHeight="1" thickBot="1" x14ac:dyDescent="0.4">
      <c r="A95" s="1563" t="s">
        <v>257</v>
      </c>
      <c r="B95" s="1564"/>
      <c r="C95" s="1564"/>
      <c r="D95" s="1564"/>
      <c r="E95" s="1564"/>
      <c r="F95" s="1565"/>
      <c r="G95" s="610">
        <v>3233.29</v>
      </c>
      <c r="H95" s="610">
        <v>6.3</v>
      </c>
      <c r="I95" s="611">
        <v>328.3</v>
      </c>
      <c r="J95" s="1543"/>
      <c r="K95" s="1543"/>
      <c r="L95" s="1543"/>
      <c r="M95" s="1543"/>
    </row>
    <row r="96" spans="1:16" ht="27" customHeight="1" thickBot="1" x14ac:dyDescent="0.4">
      <c r="A96" s="612"/>
      <c r="B96" s="613"/>
      <c r="C96" s="613"/>
      <c r="D96" s="613"/>
      <c r="E96" s="613"/>
      <c r="F96" s="614"/>
      <c r="G96" s="610">
        <v>3242.72</v>
      </c>
      <c r="H96" s="610">
        <v>6.1</v>
      </c>
      <c r="I96" s="611">
        <v>329.6</v>
      </c>
      <c r="J96" s="1543"/>
      <c r="K96" s="1543"/>
      <c r="L96" s="1543"/>
      <c r="M96" s="1543"/>
    </row>
    <row r="97" spans="1:14" ht="54" customHeight="1" thickBot="1" x14ac:dyDescent="0.4">
      <c r="A97" s="1558" t="s">
        <v>260</v>
      </c>
      <c r="B97" s="1559"/>
      <c r="C97" s="615" t="s">
        <v>261</v>
      </c>
      <c r="D97" s="616" t="s">
        <v>262</v>
      </c>
      <c r="E97" s="615" t="s">
        <v>263</v>
      </c>
      <c r="F97" s="617" t="s">
        <v>264</v>
      </c>
      <c r="G97" s="610">
        <v>3252.29</v>
      </c>
      <c r="H97" s="610">
        <v>6.3</v>
      </c>
      <c r="I97" s="611">
        <v>328.9</v>
      </c>
      <c r="J97" s="1533"/>
      <c r="K97" s="1533"/>
      <c r="L97" s="1533"/>
      <c r="M97" s="1533"/>
      <c r="N97" s="313"/>
    </row>
    <row r="98" spans="1:14" ht="27.75" customHeight="1" x14ac:dyDescent="0.35">
      <c r="A98" s="1550"/>
      <c r="B98" s="1551"/>
      <c r="C98" s="618"/>
      <c r="D98" s="619"/>
      <c r="E98" s="620"/>
      <c r="F98" s="619"/>
      <c r="G98" s="610">
        <v>3261.86</v>
      </c>
      <c r="H98" s="610">
        <v>6.7</v>
      </c>
      <c r="I98" s="611">
        <v>327.8</v>
      </c>
      <c r="J98" s="1533"/>
      <c r="K98" s="1533"/>
      <c r="L98" s="1533"/>
      <c r="M98" s="1533"/>
      <c r="N98" s="313"/>
    </row>
    <row r="99" spans="1:14" ht="23.25" customHeight="1" x14ac:dyDescent="0.35">
      <c r="A99" s="1550"/>
      <c r="B99" s="1551"/>
      <c r="C99" s="621"/>
      <c r="D99" s="619"/>
      <c r="E99" s="620"/>
      <c r="F99" s="622"/>
      <c r="G99" s="610">
        <v>3271.31</v>
      </c>
      <c r="H99" s="610">
        <v>7</v>
      </c>
      <c r="I99" s="611">
        <v>327.8</v>
      </c>
      <c r="J99" s="1533"/>
      <c r="K99" s="1533"/>
      <c r="L99" s="1533"/>
      <c r="M99" s="1533"/>
      <c r="N99" s="321"/>
    </row>
    <row r="100" spans="1:14" ht="21.75" customHeight="1" x14ac:dyDescent="0.35">
      <c r="A100" s="1550"/>
      <c r="B100" s="1551"/>
      <c r="C100" s="621"/>
      <c r="D100" s="619"/>
      <c r="E100" s="620"/>
      <c r="F100" s="619"/>
      <c r="G100" s="610">
        <v>3280.89</v>
      </c>
      <c r="H100" s="610">
        <v>6.9</v>
      </c>
      <c r="I100" s="611">
        <v>327.5</v>
      </c>
      <c r="J100" s="1533"/>
      <c r="K100" s="1533"/>
      <c r="L100" s="1533"/>
      <c r="M100" s="1533"/>
    </row>
    <row r="101" spans="1:14" ht="23.25" customHeight="1" x14ac:dyDescent="0.35">
      <c r="A101" s="1550"/>
      <c r="B101" s="1551"/>
      <c r="C101" s="621"/>
      <c r="D101" s="619"/>
      <c r="E101" s="620"/>
      <c r="F101" s="619"/>
      <c r="G101" s="610">
        <v>3290.41</v>
      </c>
      <c r="H101" s="610">
        <v>6.5</v>
      </c>
      <c r="I101" s="611">
        <v>328.4</v>
      </c>
      <c r="J101" s="1543"/>
      <c r="K101" s="1543"/>
      <c r="L101" s="1543"/>
      <c r="M101" s="1543"/>
    </row>
    <row r="102" spans="1:14" ht="27.75" customHeight="1" thickBot="1" x14ac:dyDescent="0.3">
      <c r="A102" s="1550"/>
      <c r="B102" s="1551"/>
      <c r="C102" s="623"/>
      <c r="D102" s="619"/>
      <c r="E102" s="624"/>
      <c r="F102" s="625"/>
      <c r="G102" s="626"/>
      <c r="H102" s="626"/>
      <c r="I102" s="627"/>
      <c r="J102" s="1533"/>
      <c r="K102" s="1533"/>
      <c r="L102" s="1533"/>
      <c r="M102" s="1533"/>
    </row>
    <row r="103" spans="1:14" ht="36.75" customHeight="1" thickBot="1" x14ac:dyDescent="0.3">
      <c r="A103" s="1550"/>
      <c r="B103" s="1551"/>
      <c r="C103" s="621"/>
      <c r="D103" s="619"/>
      <c r="E103" s="624"/>
      <c r="F103" s="628"/>
      <c r="G103" s="1555" t="s">
        <v>275</v>
      </c>
      <c r="H103" s="1555"/>
      <c r="I103" s="1555"/>
      <c r="J103" s="1555"/>
      <c r="K103" s="1555"/>
      <c r="L103" s="1555"/>
      <c r="M103" s="1556"/>
    </row>
    <row r="104" spans="1:14" ht="29.25" customHeight="1" thickBot="1" x14ac:dyDescent="0.3">
      <c r="A104" s="1550"/>
      <c r="B104" s="1551"/>
      <c r="C104" s="621"/>
      <c r="D104" s="619"/>
      <c r="E104" s="620"/>
      <c r="F104" s="622"/>
      <c r="G104" s="629" t="s">
        <v>276</v>
      </c>
      <c r="H104" s="1557" t="s">
        <v>277</v>
      </c>
      <c r="I104" s="1557"/>
      <c r="J104" s="1557"/>
      <c r="K104" s="1557"/>
      <c r="L104" s="1557"/>
      <c r="M104" s="630" t="s">
        <v>278</v>
      </c>
    </row>
    <row r="105" spans="1:14" ht="27.75" customHeight="1" x14ac:dyDescent="0.25">
      <c r="A105" s="1550"/>
      <c r="B105" s="1551"/>
      <c r="C105" s="621"/>
      <c r="D105" s="619"/>
      <c r="E105" s="620"/>
      <c r="F105" s="622"/>
      <c r="G105" s="631"/>
      <c r="H105" s="1547" t="s">
        <v>286</v>
      </c>
      <c r="I105" s="1547"/>
      <c r="J105" s="1547"/>
      <c r="K105" s="1547"/>
      <c r="L105" s="1547"/>
      <c r="M105" s="632" t="s">
        <v>280</v>
      </c>
    </row>
    <row r="106" spans="1:14" ht="40.5" customHeight="1" x14ac:dyDescent="0.25">
      <c r="A106" s="1550"/>
      <c r="B106" s="1551"/>
      <c r="C106" s="621"/>
      <c r="D106" s="619"/>
      <c r="E106" s="624"/>
      <c r="F106" s="628"/>
      <c r="G106" s="631"/>
      <c r="H106" s="1547" t="s">
        <v>283</v>
      </c>
      <c r="I106" s="1547"/>
      <c r="J106" s="1547"/>
      <c r="K106" s="1547"/>
      <c r="L106" s="1547"/>
      <c r="M106" s="633" t="s">
        <v>280</v>
      </c>
    </row>
    <row r="107" spans="1:14" ht="27" customHeight="1" x14ac:dyDescent="0.25">
      <c r="A107" s="1550"/>
      <c r="B107" s="1551"/>
      <c r="C107" s="621"/>
      <c r="D107" s="619"/>
      <c r="E107" s="620"/>
      <c r="F107" s="634"/>
      <c r="G107" s="635"/>
      <c r="H107" s="1554" t="s">
        <v>371</v>
      </c>
      <c r="I107" s="1554"/>
      <c r="J107" s="1554"/>
      <c r="K107" s="1554"/>
      <c r="L107" s="1554"/>
      <c r="M107" s="633" t="s">
        <v>280</v>
      </c>
    </row>
    <row r="108" spans="1:14" ht="21.75" customHeight="1" x14ac:dyDescent="0.25">
      <c r="A108" s="1550"/>
      <c r="B108" s="1551"/>
      <c r="C108" s="621"/>
      <c r="D108" s="619"/>
      <c r="E108" s="624"/>
      <c r="F108" s="634"/>
      <c r="G108" s="635"/>
      <c r="H108" s="1547" t="s">
        <v>285</v>
      </c>
      <c r="I108" s="1547"/>
      <c r="J108" s="1547"/>
      <c r="K108" s="1547"/>
      <c r="L108" s="1547"/>
      <c r="M108" s="633" t="s">
        <v>280</v>
      </c>
    </row>
    <row r="109" spans="1:14" ht="30" customHeight="1" x14ac:dyDescent="0.25">
      <c r="A109" s="1550"/>
      <c r="B109" s="1551"/>
      <c r="C109" s="636"/>
      <c r="D109" s="619"/>
      <c r="E109" s="624"/>
      <c r="F109" s="628"/>
      <c r="G109" s="631"/>
      <c r="H109" s="1547" t="s">
        <v>372</v>
      </c>
      <c r="I109" s="1547"/>
      <c r="J109" s="1547"/>
      <c r="K109" s="1547"/>
      <c r="L109" s="1547"/>
      <c r="M109" s="633" t="s">
        <v>280</v>
      </c>
    </row>
    <row r="110" spans="1:14" ht="21.75" customHeight="1" x14ac:dyDescent="0.25">
      <c r="A110" s="1550"/>
      <c r="B110" s="1551"/>
      <c r="C110" s="623"/>
      <c r="D110" s="637"/>
      <c r="E110" s="624"/>
      <c r="F110" s="634"/>
      <c r="G110" s="631"/>
      <c r="H110" s="1547" t="s">
        <v>373</v>
      </c>
      <c r="I110" s="1547"/>
      <c r="J110" s="1547"/>
      <c r="K110" s="1547"/>
      <c r="L110" s="1547"/>
      <c r="M110" s="633" t="s">
        <v>280</v>
      </c>
    </row>
    <row r="111" spans="1:14" ht="24.75" customHeight="1" thickBot="1" x14ac:dyDescent="0.3">
      <c r="A111" s="1552"/>
      <c r="B111" s="1553"/>
      <c r="C111" s="638"/>
      <c r="D111" s="637"/>
      <c r="E111" s="624"/>
      <c r="F111" s="634"/>
      <c r="G111" s="631"/>
      <c r="H111" s="1547" t="s">
        <v>374</v>
      </c>
      <c r="I111" s="1547"/>
      <c r="J111" s="1547"/>
      <c r="K111" s="1547"/>
      <c r="L111" s="1547"/>
      <c r="M111" s="633" t="s">
        <v>280</v>
      </c>
    </row>
    <row r="112" spans="1:14" ht="29.25" customHeight="1" thickBot="1" x14ac:dyDescent="0.3">
      <c r="A112" s="1488" t="s">
        <v>375</v>
      </c>
      <c r="B112" s="1489"/>
      <c r="C112" s="1489"/>
      <c r="D112" s="1489"/>
      <c r="E112" s="1489"/>
      <c r="F112" s="1490"/>
      <c r="G112" s="631"/>
      <c r="H112" s="1547" t="s">
        <v>376</v>
      </c>
      <c r="I112" s="1547"/>
      <c r="J112" s="1547"/>
      <c r="K112" s="1547"/>
      <c r="L112" s="1547"/>
      <c r="M112" s="633" t="s">
        <v>280</v>
      </c>
    </row>
    <row r="113" spans="1:13" ht="29.25" customHeight="1" thickBot="1" x14ac:dyDescent="0.3">
      <c r="A113" s="639"/>
      <c r="B113" s="640"/>
      <c r="C113" s="640"/>
      <c r="D113" s="640"/>
      <c r="E113" s="640"/>
      <c r="F113" s="641"/>
      <c r="G113" s="631"/>
      <c r="H113" s="1548" t="s">
        <v>377</v>
      </c>
      <c r="I113" s="1547"/>
      <c r="J113" s="1547"/>
      <c r="K113" s="1547"/>
      <c r="L113" s="1547"/>
      <c r="M113" s="633" t="s">
        <v>280</v>
      </c>
    </row>
    <row r="114" spans="1:13" ht="29.25" customHeight="1" thickBot="1" x14ac:dyDescent="0.3">
      <c r="A114" s="639"/>
      <c r="B114" s="640"/>
      <c r="C114" s="640"/>
      <c r="D114" s="640"/>
      <c r="E114" s="640"/>
      <c r="F114" s="641"/>
      <c r="G114" s="631" t="s">
        <v>402</v>
      </c>
      <c r="H114" s="1548" t="s">
        <v>403</v>
      </c>
      <c r="I114" s="1547"/>
      <c r="J114" s="1547"/>
      <c r="K114" s="1547"/>
      <c r="L114" s="1549"/>
      <c r="M114" s="633" t="s">
        <v>280</v>
      </c>
    </row>
    <row r="115" spans="1:13" ht="33.75" customHeight="1" thickBot="1" x14ac:dyDescent="0.3">
      <c r="A115" s="1491" t="s">
        <v>380</v>
      </c>
      <c r="B115" s="1492"/>
      <c r="C115" s="1492"/>
      <c r="D115" s="1492"/>
      <c r="E115" s="1492"/>
      <c r="F115" s="1493"/>
      <c r="G115" s="631"/>
      <c r="H115" s="1548"/>
      <c r="I115" s="1547"/>
      <c r="J115" s="1547"/>
      <c r="K115" s="1547"/>
      <c r="L115" s="1547"/>
      <c r="M115" s="642"/>
    </row>
    <row r="116" spans="1:13" ht="24" thickTop="1" x14ac:dyDescent="0.25">
      <c r="A116" s="338"/>
      <c r="B116" s="338"/>
      <c r="C116" s="338"/>
      <c r="D116" s="338"/>
      <c r="E116" s="338"/>
      <c r="F116" s="338"/>
      <c r="G116" s="339"/>
      <c r="H116" s="338"/>
      <c r="I116" s="340"/>
      <c r="J116" s="340"/>
      <c r="K116" s="340"/>
      <c r="L116" s="340"/>
      <c r="M116" s="341"/>
    </row>
    <row r="118" spans="1:13" x14ac:dyDescent="0.25">
      <c r="C118" s="14"/>
      <c r="F118" s="342"/>
      <c r="G118" s="343"/>
      <c r="I118" s="343"/>
      <c r="J118" s="343"/>
      <c r="K118" s="343"/>
    </row>
    <row r="119" spans="1:13" x14ac:dyDescent="0.25">
      <c r="A119" s="344"/>
      <c r="C119" s="14"/>
      <c r="F119" s="343"/>
      <c r="G119" s="343"/>
    </row>
    <row r="120" spans="1:13" x14ac:dyDescent="0.25">
      <c r="A120" s="343"/>
      <c r="B120" s="343"/>
      <c r="C120" s="343"/>
      <c r="D120" s="343"/>
      <c r="F120" s="343"/>
    </row>
    <row r="121" spans="1:13" x14ac:dyDescent="0.25">
      <c r="A121" s="343"/>
      <c r="B121" s="343"/>
      <c r="C121" s="343"/>
      <c r="D121" s="343"/>
      <c r="E121" s="343"/>
    </row>
    <row r="714" spans="3:13" x14ac:dyDescent="0.25">
      <c r="C714" s="14"/>
      <c r="L714" s="14" t="s">
        <v>289</v>
      </c>
      <c r="M714" s="14" t="s">
        <v>290</v>
      </c>
    </row>
  </sheetData>
  <mergeCells count="109">
    <mergeCell ref="L10:L12"/>
    <mergeCell ref="M10:M12"/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H6:I6"/>
    <mergeCell ref="J6:M6"/>
    <mergeCell ref="A16:B16"/>
    <mergeCell ref="A21:B21"/>
    <mergeCell ref="A22:B22"/>
    <mergeCell ref="A27:B27"/>
    <mergeCell ref="A34:B34"/>
    <mergeCell ref="A47:B47"/>
    <mergeCell ref="I10:I12"/>
    <mergeCell ref="J10:J12"/>
    <mergeCell ref="K10:K12"/>
    <mergeCell ref="L65:L67"/>
    <mergeCell ref="M65:M67"/>
    <mergeCell ref="A66:B66"/>
    <mergeCell ref="C47:D47"/>
    <mergeCell ref="E47:H47"/>
    <mergeCell ref="E57:G57"/>
    <mergeCell ref="E58:G58"/>
    <mergeCell ref="E60:E70"/>
    <mergeCell ref="A64:B64"/>
    <mergeCell ref="A68:B68"/>
    <mergeCell ref="A70:D70"/>
    <mergeCell ref="A71:B71"/>
    <mergeCell ref="C71:H71"/>
    <mergeCell ref="A72:B72"/>
    <mergeCell ref="C72:H72"/>
    <mergeCell ref="A73:E73"/>
    <mergeCell ref="A74:E74"/>
    <mergeCell ref="I65:I67"/>
    <mergeCell ref="J65:J67"/>
    <mergeCell ref="K65:K67"/>
    <mergeCell ref="A81:E81"/>
    <mergeCell ref="A82:E82"/>
    <mergeCell ref="A83:E83"/>
    <mergeCell ref="A84:E84"/>
    <mergeCell ref="A85:E85"/>
    <mergeCell ref="A86:E86"/>
    <mergeCell ref="A75:E75"/>
    <mergeCell ref="A76:E76"/>
    <mergeCell ref="A77:E77"/>
    <mergeCell ref="A78:E78"/>
    <mergeCell ref="A79:E79"/>
    <mergeCell ref="A80:E80"/>
    <mergeCell ref="G92:M93"/>
    <mergeCell ref="A94:F94"/>
    <mergeCell ref="J94:M94"/>
    <mergeCell ref="A95:F95"/>
    <mergeCell ref="J95:M95"/>
    <mergeCell ref="J96:M96"/>
    <mergeCell ref="A87:E87"/>
    <mergeCell ref="A88:E88"/>
    <mergeCell ref="A89:E89"/>
    <mergeCell ref="A90:E90"/>
    <mergeCell ref="A91:E91"/>
    <mergeCell ref="A92:F93"/>
    <mergeCell ref="A100:B100"/>
    <mergeCell ref="J100:M100"/>
    <mergeCell ref="A101:B101"/>
    <mergeCell ref="J101:M101"/>
    <mergeCell ref="A102:B102"/>
    <mergeCell ref="J102:M102"/>
    <mergeCell ref="A97:B97"/>
    <mergeCell ref="J97:M97"/>
    <mergeCell ref="A98:B98"/>
    <mergeCell ref="J98:M98"/>
    <mergeCell ref="A99:B99"/>
    <mergeCell ref="J99:M99"/>
    <mergeCell ref="A106:B106"/>
    <mergeCell ref="H106:L106"/>
    <mergeCell ref="A107:B107"/>
    <mergeCell ref="H107:L107"/>
    <mergeCell ref="A108:B108"/>
    <mergeCell ref="H108:L108"/>
    <mergeCell ref="A103:B103"/>
    <mergeCell ref="G103:M103"/>
    <mergeCell ref="A104:B104"/>
    <mergeCell ref="H104:L104"/>
    <mergeCell ref="A105:B105"/>
    <mergeCell ref="H105:L105"/>
    <mergeCell ref="A112:F112"/>
    <mergeCell ref="H112:L112"/>
    <mergeCell ref="H113:L113"/>
    <mergeCell ref="H114:L114"/>
    <mergeCell ref="A115:F115"/>
    <mergeCell ref="H115:L115"/>
    <mergeCell ref="A109:B109"/>
    <mergeCell ref="H109:L109"/>
    <mergeCell ref="A110:B110"/>
    <mergeCell ref="H110:L110"/>
    <mergeCell ref="A111:B111"/>
    <mergeCell ref="H111:L111"/>
  </mergeCells>
  <printOptions verticalCentered="1"/>
  <pageMargins left="0.23622047244094491" right="0.23622047244094491" top="0.39370078740157483" bottom="0.15748031496062992" header="0.19685039370078741" footer="0.31496062992125984"/>
  <pageSetup paperSize="9" scale="22" orientation="portrait" horizontalDpi="300" verticalDpi="300" r:id="rId1"/>
  <rowBreaks count="1" manualBreakCount="1">
    <brk id="115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977E-29C9-4C5D-978E-5D55CCF24AB7}">
  <sheetPr>
    <pageSetUpPr fitToPage="1"/>
  </sheetPr>
  <dimension ref="A1:V705"/>
  <sheetViews>
    <sheetView view="pageBreakPreview" zoomScale="50" zoomScaleNormal="57" zoomScaleSheetLayoutView="50" workbookViewId="0">
      <selection activeCell="H2" sqref="H2:J2"/>
    </sheetView>
  </sheetViews>
  <sheetFormatPr defaultRowHeight="14.25" x14ac:dyDescent="0.25"/>
  <cols>
    <col min="1" max="1" width="30.28515625" style="14" customWidth="1"/>
    <col min="2" max="2" width="32.140625" style="14" customWidth="1"/>
    <col min="3" max="3" width="92.7109375" style="15" customWidth="1"/>
    <col min="4" max="4" width="21.7109375" style="14" customWidth="1"/>
    <col min="5" max="5" width="29" style="14" customWidth="1"/>
    <col min="6" max="6" width="34.42578125" style="14" customWidth="1"/>
    <col min="7" max="7" width="24.7109375" style="14" customWidth="1"/>
    <col min="8" max="8" width="22.140625" style="14" customWidth="1"/>
    <col min="9" max="9" width="57.28515625" style="14" customWidth="1"/>
    <col min="10" max="10" width="22.140625" style="14" customWidth="1"/>
    <col min="11" max="11" width="20.7109375" style="14" customWidth="1"/>
    <col min="12" max="12" width="23.28515625" style="14" customWidth="1"/>
    <col min="13" max="13" width="31" style="14" customWidth="1"/>
    <col min="14" max="14" width="14.85546875" style="14" customWidth="1"/>
    <col min="15" max="16" width="7.85546875" style="14" customWidth="1"/>
    <col min="17" max="16384" width="9.140625" style="14"/>
  </cols>
  <sheetData>
    <row r="1" spans="1:16" ht="2.25" customHeight="1" thickBot="1" x14ac:dyDescent="0.3"/>
    <row r="2" spans="1:16" ht="30.75" thickBot="1" x14ac:dyDescent="0.3">
      <c r="A2" s="1463"/>
      <c r="B2" s="1464"/>
      <c r="C2" s="1464"/>
      <c r="D2" s="1464"/>
      <c r="E2" s="1464"/>
      <c r="F2" s="1464"/>
      <c r="G2" s="1465"/>
      <c r="H2" s="1644" t="s">
        <v>735</v>
      </c>
      <c r="I2" s="1645"/>
      <c r="J2" s="1646"/>
      <c r="K2" s="1647">
        <v>3561</v>
      </c>
      <c r="L2" s="1648"/>
      <c r="M2" s="1649"/>
    </row>
    <row r="3" spans="1:16" ht="30.75" thickBot="1" x14ac:dyDescent="0.3">
      <c r="A3" s="1466"/>
      <c r="B3" s="1467"/>
      <c r="C3" s="1467"/>
      <c r="D3" s="1467"/>
      <c r="E3" s="1467"/>
      <c r="F3" s="1467"/>
      <c r="G3" s="1468"/>
      <c r="H3" s="1653" t="s">
        <v>31</v>
      </c>
      <c r="I3" s="1654"/>
      <c r="J3" s="1655"/>
      <c r="K3" s="1650"/>
      <c r="L3" s="1651"/>
      <c r="M3" s="1652"/>
    </row>
    <row r="4" spans="1:16" ht="30" x14ac:dyDescent="0.25">
      <c r="A4" s="1466"/>
      <c r="B4" s="1467"/>
      <c r="C4" s="1467"/>
      <c r="D4" s="1467"/>
      <c r="E4" s="1467"/>
      <c r="F4" s="1467"/>
      <c r="G4" s="1468"/>
      <c r="H4" s="1656" t="s">
        <v>32</v>
      </c>
      <c r="I4" s="1657"/>
      <c r="J4" s="1527">
        <v>3561</v>
      </c>
      <c r="K4" s="1528"/>
      <c r="L4" s="1528"/>
      <c r="M4" s="1529"/>
    </row>
    <row r="5" spans="1:16" ht="30" x14ac:dyDescent="0.25">
      <c r="A5" s="1466"/>
      <c r="B5" s="1467"/>
      <c r="C5" s="1467"/>
      <c r="D5" s="1467"/>
      <c r="E5" s="1467"/>
      <c r="F5" s="1467"/>
      <c r="G5" s="1468"/>
      <c r="H5" s="1633" t="s">
        <v>33</v>
      </c>
      <c r="I5" s="1634"/>
      <c r="J5" s="1527">
        <v>3561</v>
      </c>
      <c r="K5" s="1528"/>
      <c r="L5" s="1528"/>
      <c r="M5" s="1529"/>
      <c r="P5" s="14" t="s">
        <v>34</v>
      </c>
    </row>
    <row r="6" spans="1:16" ht="30" x14ac:dyDescent="0.25">
      <c r="A6" s="1466"/>
      <c r="B6" s="1467"/>
      <c r="C6" s="1467"/>
      <c r="D6" s="1467"/>
      <c r="E6" s="1467"/>
      <c r="F6" s="1467"/>
      <c r="G6" s="1468"/>
      <c r="H6" s="1633" t="s">
        <v>35</v>
      </c>
      <c r="I6" s="1634"/>
      <c r="J6" s="1530"/>
      <c r="K6" s="1531"/>
      <c r="L6" s="1531"/>
      <c r="M6" s="1532"/>
    </row>
    <row r="7" spans="1:16" ht="30" x14ac:dyDescent="0.25">
      <c r="A7" s="1466"/>
      <c r="B7" s="1467"/>
      <c r="C7" s="1467"/>
      <c r="D7" s="1467"/>
      <c r="E7" s="1467"/>
      <c r="F7" s="1467"/>
      <c r="G7" s="1468"/>
      <c r="H7" s="1633" t="s">
        <v>36</v>
      </c>
      <c r="I7" s="1634"/>
      <c r="J7" s="1635"/>
      <c r="K7" s="1636"/>
      <c r="L7" s="1636"/>
      <c r="M7" s="1637"/>
    </row>
    <row r="8" spans="1:16" ht="26.25" customHeight="1" thickBot="1" x14ac:dyDescent="0.3">
      <c r="A8" s="1466"/>
      <c r="B8" s="1467"/>
      <c r="C8" s="1467"/>
      <c r="D8" s="1467"/>
      <c r="E8" s="1467"/>
      <c r="F8" s="1467"/>
      <c r="G8" s="1468"/>
      <c r="H8" s="1633" t="s">
        <v>37</v>
      </c>
      <c r="I8" s="1634"/>
      <c r="J8" s="1638"/>
      <c r="K8" s="1639"/>
      <c r="L8" s="1639"/>
      <c r="M8" s="1640"/>
    </row>
    <row r="9" spans="1:16" ht="21.75" customHeight="1" thickBot="1" x14ac:dyDescent="0.3">
      <c r="A9" s="1641" t="s">
        <v>38</v>
      </c>
      <c r="B9" s="1642"/>
      <c r="C9" s="1641" t="s">
        <v>39</v>
      </c>
      <c r="D9" s="1643"/>
      <c r="E9" s="1643"/>
      <c r="F9" s="1643"/>
      <c r="G9" s="1643"/>
      <c r="H9" s="1642"/>
      <c r="I9" s="1427"/>
      <c r="J9" s="1429"/>
      <c r="K9" s="1429"/>
      <c r="L9" s="1429"/>
      <c r="M9" s="1428"/>
      <c r="N9" s="14" t="s">
        <v>40</v>
      </c>
    </row>
    <row r="10" spans="1:16" ht="28.5" customHeight="1" thickBot="1" x14ac:dyDescent="0.3">
      <c r="A10" s="345" t="s">
        <v>41</v>
      </c>
      <c r="B10" s="346" t="s">
        <v>42</v>
      </c>
      <c r="C10" s="347" t="s">
        <v>43</v>
      </c>
      <c r="D10" s="348" t="s">
        <v>44</v>
      </c>
      <c r="E10" s="349" t="s">
        <v>45</v>
      </c>
      <c r="F10" s="350" t="s">
        <v>46</v>
      </c>
      <c r="G10" s="348" t="s">
        <v>47</v>
      </c>
      <c r="H10" s="351" t="s">
        <v>292</v>
      </c>
      <c r="I10" s="1619" t="s">
        <v>49</v>
      </c>
      <c r="J10" s="1622" t="s">
        <v>50</v>
      </c>
      <c r="K10" s="1625" t="s">
        <v>51</v>
      </c>
      <c r="L10" s="1625" t="s">
        <v>52</v>
      </c>
      <c r="M10" s="1628" t="s">
        <v>53</v>
      </c>
    </row>
    <row r="11" spans="1:16" ht="51.75" customHeight="1" thickBot="1" x14ac:dyDescent="0.3">
      <c r="A11" s="352"/>
      <c r="B11" s="353"/>
      <c r="C11" s="354" t="s">
        <v>293</v>
      </c>
      <c r="D11" s="355">
        <v>101.6</v>
      </c>
      <c r="E11" s="356"/>
      <c r="F11" s="357" t="s">
        <v>294</v>
      </c>
      <c r="G11" s="358">
        <v>0.09</v>
      </c>
      <c r="H11" s="359">
        <f>G11</f>
        <v>0.09</v>
      </c>
      <c r="I11" s="1620"/>
      <c r="J11" s="1623"/>
      <c r="K11" s="1626"/>
      <c r="L11" s="1626"/>
      <c r="M11" s="1629"/>
    </row>
    <row r="12" spans="1:16" ht="40.5" customHeight="1" thickBot="1" x14ac:dyDescent="0.3">
      <c r="A12" s="1631" t="s">
        <v>58</v>
      </c>
      <c r="B12" s="1632"/>
      <c r="C12" s="354" t="s">
        <v>295</v>
      </c>
      <c r="D12" s="360">
        <v>101.6</v>
      </c>
      <c r="E12" s="361"/>
      <c r="F12" s="357" t="s">
        <v>294</v>
      </c>
      <c r="G12" s="362">
        <v>0.22</v>
      </c>
      <c r="H12" s="359">
        <f>G12+H11</f>
        <v>0.31</v>
      </c>
      <c r="I12" s="1621"/>
      <c r="J12" s="1624"/>
      <c r="K12" s="1627"/>
      <c r="L12" s="1627"/>
      <c r="M12" s="1630"/>
    </row>
    <row r="13" spans="1:16" ht="35.25" customHeight="1" x14ac:dyDescent="0.25">
      <c r="A13" s="363" t="s">
        <v>61</v>
      </c>
      <c r="B13" s="363" t="s">
        <v>62</v>
      </c>
      <c r="C13" s="364" t="s">
        <v>296</v>
      </c>
      <c r="D13" s="360">
        <v>101.6</v>
      </c>
      <c r="E13" s="361"/>
      <c r="F13" s="357" t="s">
        <v>294</v>
      </c>
      <c r="G13" s="362">
        <v>6</v>
      </c>
      <c r="H13" s="359">
        <f t="shared" ref="H13:H33" si="0">G13+H12</f>
        <v>6.31</v>
      </c>
      <c r="I13" s="365" t="s">
        <v>65</v>
      </c>
      <c r="J13" s="366">
        <v>0</v>
      </c>
      <c r="K13" s="366"/>
      <c r="L13" s="366"/>
      <c r="M13" s="367">
        <f>J13+K13-L13</f>
        <v>0</v>
      </c>
    </row>
    <row r="14" spans="1:16" ht="33" customHeight="1" x14ac:dyDescent="0.25">
      <c r="A14" s="368"/>
      <c r="B14" s="395"/>
      <c r="C14" s="1003" t="s">
        <v>297</v>
      </c>
      <c r="D14" s="355">
        <v>101.6</v>
      </c>
      <c r="E14" s="355"/>
      <c r="F14" s="357" t="s">
        <v>294</v>
      </c>
      <c r="G14" s="397">
        <v>4</v>
      </c>
      <c r="H14" s="359">
        <f t="shared" si="0"/>
        <v>10.309999999999999</v>
      </c>
      <c r="I14" s="370" t="s">
        <v>298</v>
      </c>
      <c r="J14" s="371">
        <v>500</v>
      </c>
      <c r="K14" s="371"/>
      <c r="L14" s="371"/>
      <c r="M14" s="367">
        <f>J14+K14-L14</f>
        <v>500</v>
      </c>
      <c r="N14" s="42"/>
    </row>
    <row r="15" spans="1:16" ht="36.75" customHeight="1" thickBot="1" x14ac:dyDescent="0.3">
      <c r="A15" s="380"/>
      <c r="B15" s="372"/>
      <c r="C15" s="364" t="s">
        <v>296</v>
      </c>
      <c r="D15" s="360">
        <v>101.6</v>
      </c>
      <c r="E15" s="374"/>
      <c r="F15" s="357" t="s">
        <v>294</v>
      </c>
      <c r="G15" s="1004">
        <v>7</v>
      </c>
      <c r="H15" s="359">
        <f t="shared" si="0"/>
        <v>17.309999999999999</v>
      </c>
      <c r="I15" s="365" t="s">
        <v>71</v>
      </c>
      <c r="J15" s="375">
        <v>0</v>
      </c>
      <c r="K15" s="371"/>
      <c r="L15" s="371"/>
      <c r="M15" s="367">
        <f>J15+K15-L15</f>
        <v>0</v>
      </c>
      <c r="N15" s="42"/>
    </row>
    <row r="16" spans="1:16" ht="42.75" customHeight="1" thickBot="1" x14ac:dyDescent="0.3">
      <c r="A16" s="1594" t="s">
        <v>300</v>
      </c>
      <c r="B16" s="1669"/>
      <c r="C16" s="1003" t="s">
        <v>297</v>
      </c>
      <c r="D16" s="360">
        <v>101.6</v>
      </c>
      <c r="E16" s="374"/>
      <c r="F16" s="357" t="s">
        <v>294</v>
      </c>
      <c r="G16" s="374">
        <v>0.54</v>
      </c>
      <c r="H16" s="359">
        <f t="shared" si="0"/>
        <v>17.849999999999998</v>
      </c>
      <c r="I16" s="365" t="s">
        <v>74</v>
      </c>
      <c r="J16" s="377">
        <v>500</v>
      </c>
      <c r="K16" s="375"/>
      <c r="L16" s="375"/>
      <c r="M16" s="367">
        <f t="shared" ref="M16:M29" si="1">J16+K16-L16</f>
        <v>500</v>
      </c>
      <c r="N16" s="42"/>
    </row>
    <row r="17" spans="1:22" ht="29.25" customHeight="1" x14ac:dyDescent="0.25">
      <c r="A17" s="363" t="s">
        <v>61</v>
      </c>
      <c r="B17" s="363" t="s">
        <v>62</v>
      </c>
      <c r="C17" s="373" t="s">
        <v>299</v>
      </c>
      <c r="D17" s="355">
        <v>94</v>
      </c>
      <c r="E17" s="374">
        <v>60</v>
      </c>
      <c r="F17" s="357" t="s">
        <v>294</v>
      </c>
      <c r="G17" s="374">
        <v>0.36</v>
      </c>
      <c r="H17" s="359">
        <f t="shared" si="0"/>
        <v>18.209999999999997</v>
      </c>
      <c r="I17" s="365" t="s">
        <v>76</v>
      </c>
      <c r="J17" s="379">
        <v>20</v>
      </c>
      <c r="K17" s="375"/>
      <c r="L17" s="375"/>
      <c r="M17" s="367">
        <f>J17+K17-L17</f>
        <v>20</v>
      </c>
    </row>
    <row r="18" spans="1:22" ht="34.5" customHeight="1" thickBot="1" x14ac:dyDescent="0.3">
      <c r="A18" s="380"/>
      <c r="B18" s="372"/>
      <c r="C18" s="1003" t="s">
        <v>301</v>
      </c>
      <c r="D18" s="360">
        <v>94</v>
      </c>
      <c r="E18" s="374">
        <v>62</v>
      </c>
      <c r="F18" s="376" t="s">
        <v>302</v>
      </c>
      <c r="G18" s="374">
        <v>9.1999999999999993</v>
      </c>
      <c r="H18" s="359">
        <f t="shared" si="0"/>
        <v>27.409999999999997</v>
      </c>
      <c r="I18" s="406" t="s">
        <v>98</v>
      </c>
      <c r="J18" s="390">
        <v>335</v>
      </c>
      <c r="K18" s="375"/>
      <c r="L18" s="375"/>
      <c r="M18" s="367">
        <f t="shared" ref="M18" si="2">J18+K18-L18</f>
        <v>335</v>
      </c>
    </row>
    <row r="19" spans="1:22" ht="29.25" customHeight="1" x14ac:dyDescent="0.4">
      <c r="A19" s="383"/>
      <c r="B19" s="384"/>
      <c r="C19" s="1003" t="s">
        <v>303</v>
      </c>
      <c r="D19" s="378">
        <v>94</v>
      </c>
      <c r="E19" s="374">
        <v>60</v>
      </c>
      <c r="F19" s="376" t="s">
        <v>302</v>
      </c>
      <c r="G19" s="374">
        <v>0.16</v>
      </c>
      <c r="H19" s="359">
        <f t="shared" si="0"/>
        <v>27.569999999999997</v>
      </c>
      <c r="I19" s="365" t="s">
        <v>80</v>
      </c>
      <c r="J19" s="379">
        <v>0</v>
      </c>
      <c r="K19" s="375"/>
      <c r="L19" s="375"/>
      <c r="M19" s="367">
        <f t="shared" si="1"/>
        <v>0</v>
      </c>
    </row>
    <row r="20" spans="1:22" ht="36.75" customHeight="1" thickBot="1" x14ac:dyDescent="0.3">
      <c r="A20" s="385"/>
      <c r="B20" s="386"/>
      <c r="C20" s="1003" t="s">
        <v>304</v>
      </c>
      <c r="D20" s="378">
        <v>94</v>
      </c>
      <c r="E20" s="374">
        <v>62</v>
      </c>
      <c r="F20" s="376" t="s">
        <v>302</v>
      </c>
      <c r="G20" s="374">
        <v>3.03</v>
      </c>
      <c r="H20" s="359">
        <f t="shared" si="0"/>
        <v>30.599999999999998</v>
      </c>
      <c r="I20" s="381" t="s">
        <v>82</v>
      </c>
      <c r="J20" s="382">
        <v>0</v>
      </c>
      <c r="K20" s="375"/>
      <c r="L20" s="375"/>
      <c r="M20" s="367">
        <f t="shared" si="1"/>
        <v>0</v>
      </c>
    </row>
    <row r="21" spans="1:22" ht="36.75" customHeight="1" thickBot="1" x14ac:dyDescent="0.3">
      <c r="A21" s="1612"/>
      <c r="B21" s="1613"/>
      <c r="C21" s="364" t="s">
        <v>305</v>
      </c>
      <c r="D21" s="374">
        <v>93</v>
      </c>
      <c r="E21" s="374">
        <v>58.72</v>
      </c>
      <c r="F21" s="376" t="s">
        <v>302</v>
      </c>
      <c r="G21" s="358">
        <v>0.28000000000000003</v>
      </c>
      <c r="H21" s="359">
        <f t="shared" si="0"/>
        <v>30.88</v>
      </c>
      <c r="I21" s="365" t="s">
        <v>87</v>
      </c>
      <c r="J21" s="390">
        <v>50</v>
      </c>
      <c r="K21" s="375"/>
      <c r="L21" s="375"/>
      <c r="M21" s="367">
        <f t="shared" si="1"/>
        <v>50</v>
      </c>
    </row>
    <row r="22" spans="1:22" ht="51" customHeight="1" thickBot="1" x14ac:dyDescent="0.3">
      <c r="A22" s="1614" t="s">
        <v>85</v>
      </c>
      <c r="B22" s="1670"/>
      <c r="C22" s="1003" t="s">
        <v>304</v>
      </c>
      <c r="D22" s="378">
        <v>94</v>
      </c>
      <c r="E22" s="387">
        <v>62</v>
      </c>
      <c r="F22" s="376" t="s">
        <v>302</v>
      </c>
      <c r="G22" s="374">
        <v>10.27</v>
      </c>
      <c r="H22" s="359">
        <f t="shared" si="0"/>
        <v>41.15</v>
      </c>
      <c r="I22" s="420" t="s">
        <v>106</v>
      </c>
      <c r="J22" s="390">
        <v>500</v>
      </c>
      <c r="K22" s="375"/>
      <c r="L22" s="375"/>
      <c r="M22" s="389">
        <f t="shared" si="1"/>
        <v>500</v>
      </c>
    </row>
    <row r="23" spans="1:22" ht="27.75" customHeight="1" x14ac:dyDescent="0.25">
      <c r="A23" s="391" t="s">
        <v>88</v>
      </c>
      <c r="B23" s="392" t="s">
        <v>62</v>
      </c>
      <c r="C23" s="364" t="s">
        <v>306</v>
      </c>
      <c r="D23" s="378">
        <v>93</v>
      </c>
      <c r="E23" s="387">
        <v>58.72</v>
      </c>
      <c r="F23" s="376" t="s">
        <v>302</v>
      </c>
      <c r="G23" s="358">
        <v>0.26</v>
      </c>
      <c r="H23" s="359">
        <f t="shared" si="0"/>
        <v>41.41</v>
      </c>
      <c r="I23" s="381" t="s">
        <v>89</v>
      </c>
      <c r="J23" s="394">
        <v>180</v>
      </c>
      <c r="K23" s="394"/>
      <c r="L23" s="394"/>
      <c r="M23" s="367">
        <f t="shared" si="1"/>
        <v>180</v>
      </c>
    </row>
    <row r="24" spans="1:22" ht="30" customHeight="1" x14ac:dyDescent="0.25">
      <c r="A24" s="368"/>
      <c r="B24" s="395"/>
      <c r="C24" s="354" t="s">
        <v>307</v>
      </c>
      <c r="D24" s="360">
        <v>94</v>
      </c>
      <c r="E24" s="361">
        <v>62</v>
      </c>
      <c r="F24" s="376" t="s">
        <v>302</v>
      </c>
      <c r="G24" s="358">
        <v>31.02</v>
      </c>
      <c r="H24" s="359">
        <f t="shared" si="0"/>
        <v>72.429999999999993</v>
      </c>
      <c r="I24" s="365" t="s">
        <v>110</v>
      </c>
      <c r="J24" s="390">
        <v>750</v>
      </c>
      <c r="K24" s="375"/>
      <c r="L24" s="375"/>
      <c r="M24" s="389">
        <f t="shared" si="1"/>
        <v>750</v>
      </c>
    </row>
    <row r="25" spans="1:22" ht="32.25" customHeight="1" x14ac:dyDescent="0.5">
      <c r="A25" s="399" t="s">
        <v>91</v>
      </c>
      <c r="B25" s="400" t="s">
        <v>92</v>
      </c>
      <c r="C25" s="369" t="s">
        <v>308</v>
      </c>
      <c r="D25" s="378">
        <v>90</v>
      </c>
      <c r="E25" s="387">
        <v>62</v>
      </c>
      <c r="F25" s="376" t="s">
        <v>302</v>
      </c>
      <c r="G25" s="393">
        <v>3.93</v>
      </c>
      <c r="H25" s="359">
        <f t="shared" si="0"/>
        <v>76.36</v>
      </c>
      <c r="I25" s="365" t="s">
        <v>109</v>
      </c>
      <c r="J25" s="390">
        <v>8000</v>
      </c>
      <c r="K25" s="375"/>
      <c r="L25" s="398"/>
      <c r="M25" s="389">
        <f t="shared" si="1"/>
        <v>8000</v>
      </c>
      <c r="N25" s="71"/>
    </row>
    <row r="26" spans="1:22" ht="27.75" customHeight="1" thickBot="1" x14ac:dyDescent="0.3">
      <c r="A26" s="403"/>
      <c r="B26" s="403"/>
      <c r="C26" s="369" t="s">
        <v>309</v>
      </c>
      <c r="D26" s="378">
        <v>94</v>
      </c>
      <c r="E26" s="387">
        <v>62</v>
      </c>
      <c r="F26" s="396" t="s">
        <v>310</v>
      </c>
      <c r="G26" s="397">
        <v>0.24</v>
      </c>
      <c r="H26" s="359">
        <f t="shared" si="0"/>
        <v>76.599999999999994</v>
      </c>
      <c r="I26" s="404" t="s">
        <v>94</v>
      </c>
      <c r="J26" s="405" t="s">
        <v>315</v>
      </c>
      <c r="K26" s="388"/>
      <c r="L26" s="375"/>
      <c r="M26" s="367">
        <f t="shared" si="1"/>
        <v>212</v>
      </c>
      <c r="N26" s="77"/>
    </row>
    <row r="27" spans="1:22" ht="29.25" customHeight="1" thickBot="1" x14ac:dyDescent="0.3">
      <c r="A27" s="1616" t="s">
        <v>316</v>
      </c>
      <c r="B27" s="1618"/>
      <c r="C27" s="401" t="s">
        <v>705</v>
      </c>
      <c r="D27" s="360">
        <v>94</v>
      </c>
      <c r="E27" s="361">
        <v>62</v>
      </c>
      <c r="F27" s="376" t="s">
        <v>312</v>
      </c>
      <c r="G27" s="397">
        <v>1679.26</v>
      </c>
      <c r="H27" s="359">
        <f t="shared" si="0"/>
        <v>1755.86</v>
      </c>
      <c r="I27" s="381" t="s">
        <v>97</v>
      </c>
      <c r="J27" s="390">
        <v>375</v>
      </c>
      <c r="K27" s="375"/>
      <c r="L27" s="375"/>
      <c r="M27" s="367">
        <f t="shared" si="1"/>
        <v>375</v>
      </c>
      <c r="N27" s="14" t="s">
        <v>34</v>
      </c>
    </row>
    <row r="28" spans="1:22" ht="46.5" customHeight="1" x14ac:dyDescent="0.25">
      <c r="A28" s="391" t="s">
        <v>88</v>
      </c>
      <c r="B28" s="392" t="s">
        <v>62</v>
      </c>
      <c r="C28" s="369" t="s">
        <v>309</v>
      </c>
      <c r="D28" s="360">
        <v>94</v>
      </c>
      <c r="E28" s="361">
        <v>62</v>
      </c>
      <c r="F28" s="643" t="s">
        <v>314</v>
      </c>
      <c r="G28" s="397">
        <v>1.03</v>
      </c>
      <c r="H28" s="359">
        <f t="shared" si="0"/>
        <v>1756.8899999999999</v>
      </c>
      <c r="I28" s="365" t="s">
        <v>706</v>
      </c>
      <c r="J28" s="390">
        <v>5000</v>
      </c>
      <c r="K28" s="375"/>
      <c r="L28" s="375"/>
      <c r="M28" s="367">
        <f t="shared" si="1"/>
        <v>5000</v>
      </c>
    </row>
    <row r="29" spans="1:22" ht="27.75" customHeight="1" thickBot="1" x14ac:dyDescent="0.3">
      <c r="A29" s="380"/>
      <c r="B29" s="407"/>
      <c r="C29" s="401" t="s">
        <v>707</v>
      </c>
      <c r="D29" s="360">
        <v>94</v>
      </c>
      <c r="E29" s="387">
        <v>62</v>
      </c>
      <c r="F29" s="376" t="s">
        <v>318</v>
      </c>
      <c r="G29" s="358">
        <v>1095.29</v>
      </c>
      <c r="H29" s="359">
        <f t="shared" si="0"/>
        <v>2852.18</v>
      </c>
      <c r="I29" s="365" t="s">
        <v>100</v>
      </c>
      <c r="J29" s="390">
        <v>6300</v>
      </c>
      <c r="K29" s="375"/>
      <c r="L29" s="398"/>
      <c r="M29" s="367">
        <f t="shared" si="1"/>
        <v>6300</v>
      </c>
      <c r="V29" s="79"/>
    </row>
    <row r="30" spans="1:22" ht="25.5" customHeight="1" x14ac:dyDescent="0.25">
      <c r="A30" s="408" t="s">
        <v>91</v>
      </c>
      <c r="B30" s="409" t="s">
        <v>92</v>
      </c>
      <c r="C30" s="354" t="s">
        <v>708</v>
      </c>
      <c r="D30" s="360">
        <v>94</v>
      </c>
      <c r="E30" s="387">
        <v>62</v>
      </c>
      <c r="F30" s="376" t="s">
        <v>318</v>
      </c>
      <c r="G30" s="358">
        <v>3.21</v>
      </c>
      <c r="H30" s="359">
        <f t="shared" si="0"/>
        <v>2855.39</v>
      </c>
      <c r="I30" s="365"/>
      <c r="J30" s="390"/>
      <c r="K30" s="375"/>
      <c r="L30" s="375"/>
      <c r="M30" s="367"/>
      <c r="N30" s="42"/>
    </row>
    <row r="31" spans="1:22" ht="29.25" customHeight="1" thickBot="1" x14ac:dyDescent="0.55000000000000004">
      <c r="A31" s="411"/>
      <c r="B31" s="411"/>
      <c r="C31" s="369" t="s">
        <v>387</v>
      </c>
      <c r="D31" s="360">
        <v>79</v>
      </c>
      <c r="E31" s="361">
        <v>62</v>
      </c>
      <c r="F31" s="396" t="s">
        <v>388</v>
      </c>
      <c r="G31" s="393">
        <v>0.22</v>
      </c>
      <c r="H31" s="359">
        <f t="shared" si="0"/>
        <v>2855.6099999999997</v>
      </c>
      <c r="I31" s="365"/>
      <c r="J31" s="390"/>
      <c r="K31" s="375"/>
      <c r="L31" s="375"/>
      <c r="M31" s="389"/>
      <c r="N31" s="42"/>
    </row>
    <row r="32" spans="1:22" ht="25.5" customHeight="1" thickBot="1" x14ac:dyDescent="0.3">
      <c r="A32" s="413"/>
      <c r="B32" s="414"/>
      <c r="C32" s="410" t="s">
        <v>389</v>
      </c>
      <c r="D32" s="360">
        <v>180</v>
      </c>
      <c r="E32" s="361">
        <v>62</v>
      </c>
      <c r="F32" s="387" t="s">
        <v>709</v>
      </c>
      <c r="G32" s="397">
        <v>0.21</v>
      </c>
      <c r="H32" s="359">
        <f t="shared" si="0"/>
        <v>2855.8199999999997</v>
      </c>
      <c r="I32" s="365"/>
      <c r="J32" s="390"/>
      <c r="K32" s="375"/>
      <c r="L32" s="398"/>
      <c r="M32" s="389"/>
      <c r="N32" s="42"/>
    </row>
    <row r="33" spans="1:15" ht="55.5" customHeight="1" thickBot="1" x14ac:dyDescent="0.3">
      <c r="A33" s="399"/>
      <c r="B33" s="417"/>
      <c r="C33" s="1005" t="s">
        <v>710</v>
      </c>
      <c r="D33" s="419"/>
      <c r="E33" s="419"/>
      <c r="F33" s="419"/>
      <c r="G33" s="1006">
        <v>5.0999999999999996</v>
      </c>
      <c r="H33" s="359">
        <f t="shared" si="0"/>
        <v>2860.9199999999996</v>
      </c>
      <c r="I33" s="420"/>
      <c r="J33" s="390"/>
      <c r="K33" s="375"/>
      <c r="L33" s="375"/>
      <c r="M33" s="389"/>
      <c r="N33" s="42"/>
      <c r="O33" s="42"/>
    </row>
    <row r="34" spans="1:15" ht="40.5" customHeight="1" thickBot="1" x14ac:dyDescent="0.3">
      <c r="A34" s="1616" t="s">
        <v>319</v>
      </c>
      <c r="B34" s="1618"/>
      <c r="C34" s="25"/>
      <c r="D34" s="46"/>
      <c r="E34" s="47"/>
      <c r="F34" s="48"/>
      <c r="G34" s="419"/>
      <c r="H34" s="30"/>
      <c r="I34" s="365"/>
      <c r="J34" s="390"/>
      <c r="K34" s="375"/>
      <c r="L34" s="375"/>
      <c r="M34" s="389"/>
      <c r="O34" s="42"/>
    </row>
    <row r="35" spans="1:15" ht="25.5" customHeight="1" x14ac:dyDescent="0.25">
      <c r="A35" s="391" t="s">
        <v>88</v>
      </c>
      <c r="B35" s="391" t="s">
        <v>62</v>
      </c>
      <c r="C35" s="25"/>
      <c r="D35" s="31"/>
      <c r="E35" s="32"/>
      <c r="F35" s="48"/>
      <c r="G35" s="29"/>
      <c r="H35" s="30"/>
      <c r="I35" s="365"/>
      <c r="J35" s="390"/>
      <c r="K35" s="375"/>
      <c r="L35" s="398"/>
      <c r="M35" s="389"/>
    </row>
    <row r="36" spans="1:15" ht="24.75" customHeight="1" x14ac:dyDescent="0.25">
      <c r="A36" s="368"/>
      <c r="B36" s="368"/>
      <c r="C36" s="25"/>
      <c r="D36" s="31"/>
      <c r="E36" s="32"/>
      <c r="F36" s="47"/>
      <c r="G36" s="29"/>
      <c r="H36" s="30"/>
      <c r="I36" s="365"/>
      <c r="J36" s="390"/>
      <c r="K36" s="375"/>
      <c r="L36" s="375"/>
      <c r="M36" s="389"/>
      <c r="N36" s="89"/>
    </row>
    <row r="37" spans="1:15" ht="22.5" customHeight="1" x14ac:dyDescent="0.4">
      <c r="A37" s="399" t="s">
        <v>91</v>
      </c>
      <c r="B37" s="399" t="s">
        <v>92</v>
      </c>
      <c r="C37" s="83"/>
      <c r="D37" s="31"/>
      <c r="E37" s="32"/>
      <c r="F37" s="28"/>
      <c r="G37" s="61"/>
      <c r="H37" s="30"/>
      <c r="I37" s="421"/>
      <c r="J37" s="405"/>
      <c r="K37" s="388"/>
      <c r="L37" s="388"/>
      <c r="M37" s="389"/>
    </row>
    <row r="38" spans="1:15" ht="25.5" customHeight="1" thickBot="1" x14ac:dyDescent="0.45">
      <c r="A38" s="411"/>
      <c r="B38" s="411"/>
      <c r="C38" s="83"/>
      <c r="D38" s="31"/>
      <c r="E38" s="32"/>
      <c r="F38" s="47"/>
      <c r="G38" s="61"/>
      <c r="H38" s="30"/>
      <c r="I38" s="421"/>
      <c r="J38" s="405"/>
      <c r="K38" s="388"/>
      <c r="L38" s="388"/>
      <c r="M38" s="389"/>
    </row>
    <row r="39" spans="1:15" ht="25.5" customHeight="1" thickBot="1" x14ac:dyDescent="0.3">
      <c r="A39" s="422"/>
      <c r="B39" s="423"/>
      <c r="C39" s="90"/>
      <c r="D39" s="94"/>
      <c r="E39" s="95"/>
      <c r="F39" s="96"/>
      <c r="G39" s="97"/>
      <c r="H39" s="30"/>
      <c r="I39" s="381"/>
      <c r="J39" s="405"/>
      <c r="K39" s="388"/>
      <c r="L39" s="375"/>
      <c r="M39" s="367"/>
    </row>
    <row r="40" spans="1:15" ht="24.75" customHeight="1" thickBot="1" x14ac:dyDescent="0.3">
      <c r="A40" s="403"/>
      <c r="B40" s="403"/>
      <c r="C40" s="101"/>
      <c r="D40" s="93"/>
      <c r="E40" s="92"/>
      <c r="F40" s="102"/>
      <c r="G40" s="97"/>
      <c r="H40" s="30"/>
      <c r="I40" s="406"/>
      <c r="J40" s="405"/>
      <c r="K40" s="388"/>
      <c r="L40" s="375"/>
      <c r="M40" s="367"/>
    </row>
    <row r="41" spans="1:15" ht="26.25" customHeight="1" thickBot="1" x14ac:dyDescent="0.3">
      <c r="A41" s="424" t="s">
        <v>112</v>
      </c>
      <c r="B41" s="425" t="s">
        <v>113</v>
      </c>
      <c r="C41" s="101"/>
      <c r="D41" s="93"/>
      <c r="E41" s="92"/>
      <c r="F41" s="102"/>
      <c r="G41" s="105"/>
      <c r="H41" s="30"/>
      <c r="I41" s="421"/>
      <c r="J41" s="405"/>
      <c r="K41" s="388"/>
      <c r="L41" s="375"/>
      <c r="M41" s="367"/>
    </row>
    <row r="42" spans="1:15" ht="24.75" customHeight="1" x14ac:dyDescent="0.25">
      <c r="A42" s="391" t="s">
        <v>323</v>
      </c>
      <c r="B42" s="391" t="s">
        <v>115</v>
      </c>
      <c r="C42" s="101"/>
      <c r="D42" s="93"/>
      <c r="E42" s="92"/>
      <c r="F42" s="102"/>
      <c r="G42" s="97"/>
      <c r="H42" s="30"/>
      <c r="I42" s="381"/>
      <c r="J42" s="394"/>
      <c r="K42" s="394"/>
      <c r="L42" s="394"/>
      <c r="M42" s="367"/>
    </row>
    <row r="43" spans="1:15" ht="24" customHeight="1" thickBot="1" x14ac:dyDescent="0.3">
      <c r="A43" s="426" t="s">
        <v>324</v>
      </c>
      <c r="B43" s="426" t="s">
        <v>116</v>
      </c>
      <c r="C43" s="101"/>
      <c r="D43" s="93"/>
      <c r="E43" s="92"/>
      <c r="F43" s="102"/>
      <c r="G43" s="105"/>
      <c r="H43" s="30"/>
      <c r="I43" s="427"/>
      <c r="J43" s="375"/>
      <c r="K43" s="428"/>
      <c r="L43" s="428"/>
      <c r="M43" s="367"/>
    </row>
    <row r="44" spans="1:15" ht="24" customHeight="1" thickBot="1" x14ac:dyDescent="0.3">
      <c r="A44" s="424" t="s">
        <v>117</v>
      </c>
      <c r="B44" s="429"/>
      <c r="C44" s="101"/>
      <c r="D44" s="93"/>
      <c r="E44" s="92"/>
      <c r="F44" s="102"/>
      <c r="G44" s="110"/>
      <c r="H44" s="30"/>
      <c r="I44" s="430" t="s">
        <v>118</v>
      </c>
      <c r="J44" s="431">
        <v>0</v>
      </c>
      <c r="K44" s="432"/>
      <c r="L44" s="432"/>
      <c r="M44" s="433">
        <f>J44+K44-L44</f>
        <v>0</v>
      </c>
    </row>
    <row r="45" spans="1:15" ht="19.5" customHeight="1" x14ac:dyDescent="0.25">
      <c r="A45" s="391" t="s">
        <v>325</v>
      </c>
      <c r="B45" s="399"/>
      <c r="C45" s="101"/>
      <c r="D45" s="93"/>
      <c r="E45" s="92"/>
      <c r="F45" s="102"/>
      <c r="G45" s="97"/>
      <c r="H45" s="30"/>
      <c r="I45" s="404"/>
      <c r="J45" s="394"/>
      <c r="K45" s="394"/>
      <c r="L45" s="394"/>
      <c r="M45" s="367"/>
    </row>
    <row r="46" spans="1:15" ht="52.5" customHeight="1" thickBot="1" x14ac:dyDescent="0.3">
      <c r="A46" s="434" t="s">
        <v>326</v>
      </c>
      <c r="B46" s="435"/>
      <c r="C46" s="436"/>
      <c r="D46" s="437"/>
      <c r="E46" s="438"/>
      <c r="F46" s="439"/>
      <c r="G46" s="440"/>
      <c r="H46" s="441"/>
      <c r="I46" s="442"/>
      <c r="J46" s="375"/>
      <c r="K46" s="428"/>
      <c r="L46" s="428"/>
      <c r="M46" s="367"/>
    </row>
    <row r="47" spans="1:15" ht="33" customHeight="1" thickBot="1" x14ac:dyDescent="0.3">
      <c r="A47" s="1600" t="s">
        <v>120</v>
      </c>
      <c r="B47" s="1601"/>
      <c r="C47" s="1600" t="s">
        <v>121</v>
      </c>
      <c r="D47" s="1601"/>
      <c r="E47" s="1600" t="s">
        <v>122</v>
      </c>
      <c r="F47" s="1602"/>
      <c r="G47" s="1602"/>
      <c r="H47" s="1601"/>
      <c r="I47" s="444"/>
      <c r="J47" s="428"/>
      <c r="K47" s="428"/>
      <c r="L47" s="428"/>
      <c r="M47" s="367"/>
    </row>
    <row r="48" spans="1:15" ht="27" customHeight="1" thickBot="1" x14ac:dyDescent="0.3">
      <c r="A48" s="445" t="s">
        <v>123</v>
      </c>
      <c r="B48" s="446"/>
      <c r="C48" s="447" t="s">
        <v>124</v>
      </c>
      <c r="D48" s="389"/>
      <c r="E48" s="1007" t="s">
        <v>126</v>
      </c>
      <c r="F48" s="451" t="s">
        <v>127</v>
      </c>
      <c r="G48" s="1007" t="s">
        <v>128</v>
      </c>
      <c r="H48" s="451" t="s">
        <v>129</v>
      </c>
      <c r="I48" s="444"/>
      <c r="J48" s="428"/>
      <c r="K48" s="428"/>
      <c r="L48" s="428"/>
      <c r="M48" s="367"/>
      <c r="O48" s="14" t="s">
        <v>34</v>
      </c>
    </row>
    <row r="49" spans="1:17" ht="24.75" customHeight="1" thickBot="1" x14ac:dyDescent="0.3">
      <c r="A49" s="452" t="s">
        <v>130</v>
      </c>
      <c r="B49" s="446"/>
      <c r="C49" s="447" t="s">
        <v>131</v>
      </c>
      <c r="D49" s="453"/>
      <c r="E49" s="454" t="s">
        <v>132</v>
      </c>
      <c r="F49" s="455" t="s">
        <v>328</v>
      </c>
      <c r="G49" s="456" t="s">
        <v>134</v>
      </c>
      <c r="H49" s="456" t="s">
        <v>329</v>
      </c>
      <c r="I49" s="444"/>
      <c r="J49" s="428"/>
      <c r="K49" s="428"/>
      <c r="L49" s="375"/>
      <c r="M49" s="367"/>
    </row>
    <row r="50" spans="1:17" ht="29.25" thickBot="1" x14ac:dyDescent="0.3">
      <c r="A50" s="457" t="s">
        <v>136</v>
      </c>
      <c r="B50" s="446"/>
      <c r="C50" s="458" t="s">
        <v>137</v>
      </c>
      <c r="D50" s="459"/>
      <c r="E50" s="454" t="s">
        <v>139</v>
      </c>
      <c r="F50" s="455" t="s">
        <v>330</v>
      </c>
      <c r="G50" s="456" t="s">
        <v>134</v>
      </c>
      <c r="H50" s="456" t="s">
        <v>329</v>
      </c>
      <c r="I50" s="444"/>
      <c r="J50" s="428"/>
      <c r="K50" s="428"/>
      <c r="L50" s="460"/>
      <c r="M50" s="367"/>
    </row>
    <row r="51" spans="1:17" ht="28.5" thickBot="1" x14ac:dyDescent="0.3">
      <c r="A51" s="461" t="s">
        <v>140</v>
      </c>
      <c r="B51" s="446"/>
      <c r="C51" s="462" t="s">
        <v>141</v>
      </c>
      <c r="D51" s="459"/>
      <c r="E51" s="454"/>
      <c r="F51" s="455"/>
      <c r="G51" s="456"/>
      <c r="H51" s="456" t="s">
        <v>331</v>
      </c>
      <c r="I51" s="444"/>
      <c r="J51" s="394"/>
      <c r="K51" s="394"/>
      <c r="L51" s="463"/>
      <c r="M51" s="367"/>
      <c r="N51" s="42"/>
    </row>
    <row r="52" spans="1:17" ht="21.75" customHeight="1" thickBot="1" x14ac:dyDescent="0.3">
      <c r="A52" s="464" t="s">
        <v>143</v>
      </c>
      <c r="B52" s="446"/>
      <c r="C52" s="462" t="s">
        <v>144</v>
      </c>
      <c r="D52" s="459"/>
      <c r="E52" s="454" t="s">
        <v>332</v>
      </c>
      <c r="F52" s="455" t="s">
        <v>333</v>
      </c>
      <c r="G52" s="456" t="s">
        <v>134</v>
      </c>
      <c r="H52" s="456" t="s">
        <v>334</v>
      </c>
      <c r="I52" s="465"/>
      <c r="J52" s="394"/>
      <c r="K52" s="394"/>
      <c r="L52" s="375"/>
      <c r="M52" s="367"/>
      <c r="P52" s="150"/>
      <c r="Q52" s="151"/>
    </row>
    <row r="53" spans="1:17" ht="22.5" customHeight="1" thickBot="1" x14ac:dyDescent="0.3">
      <c r="A53" s="466"/>
      <c r="B53" s="446"/>
      <c r="C53" s="467" t="s">
        <v>149</v>
      </c>
      <c r="D53" s="468"/>
      <c r="E53" s="469" t="s">
        <v>151</v>
      </c>
      <c r="F53" s="470"/>
      <c r="G53" s="456" t="s">
        <v>134</v>
      </c>
      <c r="H53" s="456" t="s">
        <v>335</v>
      </c>
      <c r="I53" s="471"/>
      <c r="J53" s="472"/>
      <c r="K53" s="473"/>
      <c r="L53" s="472"/>
      <c r="M53" s="474"/>
      <c r="P53" s="150"/>
      <c r="Q53" s="151"/>
    </row>
    <row r="54" spans="1:17" ht="21" customHeight="1" thickBot="1" x14ac:dyDescent="0.3">
      <c r="A54" s="475"/>
      <c r="B54" s="476"/>
      <c r="C54" s="458" t="s">
        <v>153</v>
      </c>
      <c r="D54" s="477"/>
      <c r="E54" s="469" t="s">
        <v>154</v>
      </c>
      <c r="F54" s="478"/>
      <c r="G54" s="456" t="s">
        <v>336</v>
      </c>
      <c r="H54" s="456" t="s">
        <v>337</v>
      </c>
      <c r="I54" s="479"/>
      <c r="J54" s="480"/>
      <c r="K54" s="480"/>
      <c r="L54" s="481"/>
      <c r="M54" s="482"/>
      <c r="P54" s="150"/>
      <c r="Q54" s="151"/>
    </row>
    <row r="55" spans="1:17" ht="24" customHeight="1" thickBot="1" x14ac:dyDescent="0.3">
      <c r="A55" s="483"/>
      <c r="B55" s="484"/>
      <c r="C55" s="462" t="s">
        <v>157</v>
      </c>
      <c r="D55" s="459"/>
      <c r="E55" s="485" t="s">
        <v>159</v>
      </c>
      <c r="F55" s="486"/>
      <c r="G55" s="456" t="s">
        <v>134</v>
      </c>
      <c r="H55" s="487" t="s">
        <v>179</v>
      </c>
      <c r="I55" s="488"/>
      <c r="J55" s="489"/>
      <c r="K55" s="490"/>
      <c r="L55" s="491"/>
      <c r="M55" s="492"/>
      <c r="O55" s="71"/>
      <c r="P55" s="150"/>
      <c r="Q55" s="151"/>
    </row>
    <row r="56" spans="1:17" ht="24" customHeight="1" thickBot="1" x14ac:dyDescent="0.3">
      <c r="A56" s="493"/>
      <c r="B56" s="446"/>
      <c r="C56" s="494" t="s">
        <v>161</v>
      </c>
      <c r="D56" s="459"/>
      <c r="E56" s="485"/>
      <c r="F56" s="495"/>
      <c r="G56" s="496"/>
      <c r="H56" s="497" t="s">
        <v>341</v>
      </c>
      <c r="I56" s="498"/>
      <c r="J56" s="489"/>
      <c r="K56" s="490"/>
      <c r="L56" s="490"/>
      <c r="M56" s="499"/>
      <c r="O56" s="71"/>
      <c r="P56" s="150"/>
      <c r="Q56" s="151"/>
    </row>
    <row r="57" spans="1:17" ht="24" customHeight="1" thickBot="1" x14ac:dyDescent="0.3">
      <c r="A57" s="457"/>
      <c r="B57" s="500"/>
      <c r="C57" s="494" t="s">
        <v>164</v>
      </c>
      <c r="D57" s="459"/>
      <c r="E57" s="1603" t="s">
        <v>166</v>
      </c>
      <c r="F57" s="1604"/>
      <c r="G57" s="1605"/>
      <c r="H57" s="501" t="s">
        <v>344</v>
      </c>
      <c r="I57" s="498"/>
      <c r="J57" s="489"/>
      <c r="K57" s="490"/>
      <c r="L57" s="490"/>
      <c r="M57" s="499"/>
      <c r="O57" s="191"/>
      <c r="P57" s="150"/>
      <c r="Q57" s="151"/>
    </row>
    <row r="58" spans="1:17" ht="22.5" customHeight="1" thickBot="1" x14ac:dyDescent="0.3">
      <c r="A58" s="457"/>
      <c r="B58" s="500"/>
      <c r="C58" s="462" t="s">
        <v>168</v>
      </c>
      <c r="D58" s="502"/>
      <c r="E58" s="1606" t="s">
        <v>347</v>
      </c>
      <c r="F58" s="1607"/>
      <c r="G58" s="1608"/>
      <c r="H58" s="501" t="s">
        <v>171</v>
      </c>
      <c r="I58" s="498"/>
      <c r="J58" s="489"/>
      <c r="K58" s="490"/>
      <c r="L58" s="504"/>
      <c r="M58" s="499"/>
      <c r="O58" s="191"/>
      <c r="P58" s="150"/>
      <c r="Q58" s="151"/>
    </row>
    <row r="59" spans="1:17" ht="34.5" customHeight="1" thickBot="1" x14ac:dyDescent="0.3">
      <c r="A59" s="511">
        <f>(HOUR(J7)*60+MINUTE(J7))/60</f>
        <v>0</v>
      </c>
      <c r="B59" s="500"/>
      <c r="C59" s="458" t="s">
        <v>172</v>
      </c>
      <c r="D59" s="502"/>
      <c r="E59" s="1609" t="s">
        <v>174</v>
      </c>
      <c r="F59" s="512" t="s">
        <v>175</v>
      </c>
      <c r="G59" s="497" t="s">
        <v>176</v>
      </c>
      <c r="H59" s="513"/>
      <c r="I59" s="514"/>
      <c r="J59" s="515"/>
      <c r="K59" s="516"/>
      <c r="L59" s="516"/>
      <c r="M59" s="517"/>
      <c r="P59" s="150"/>
      <c r="Q59" s="151"/>
    </row>
    <row r="60" spans="1:17" ht="25.5" customHeight="1" x14ac:dyDescent="0.4">
      <c r="A60" s="518"/>
      <c r="B60" s="519"/>
      <c r="C60" s="458" t="s">
        <v>177</v>
      </c>
      <c r="D60" s="477"/>
      <c r="E60" s="1610"/>
      <c r="F60" s="520" t="s">
        <v>178</v>
      </c>
      <c r="G60" s="521" t="s">
        <v>179</v>
      </c>
      <c r="H60" s="522"/>
      <c r="I60" s="514"/>
      <c r="J60" s="515"/>
      <c r="K60" s="515"/>
      <c r="L60" s="515"/>
      <c r="M60" s="517"/>
      <c r="P60" s="150"/>
      <c r="Q60" s="151"/>
    </row>
    <row r="61" spans="1:17" ht="23.25" customHeight="1" thickBot="1" x14ac:dyDescent="0.45">
      <c r="A61" s="523"/>
      <c r="B61" s="524"/>
      <c r="C61" s="494" t="s">
        <v>180</v>
      </c>
      <c r="D61" s="525"/>
      <c r="E61" s="1610"/>
      <c r="F61" s="520" t="s">
        <v>181</v>
      </c>
      <c r="G61" s="526" t="s">
        <v>182</v>
      </c>
      <c r="H61" s="522"/>
      <c r="I61" s="514"/>
      <c r="J61" s="515"/>
      <c r="K61" s="527"/>
      <c r="L61" s="515"/>
      <c r="M61" s="517"/>
      <c r="P61" s="150"/>
      <c r="Q61" s="151"/>
    </row>
    <row r="62" spans="1:17" ht="27" customHeight="1" thickBot="1" x14ac:dyDescent="0.45">
      <c r="A62" s="528"/>
      <c r="B62" s="529"/>
      <c r="C62" s="530" t="s">
        <v>183</v>
      </c>
      <c r="D62" s="531"/>
      <c r="E62" s="1610"/>
      <c r="F62" s="520" t="s">
        <v>184</v>
      </c>
      <c r="G62" s="526" t="s">
        <v>185</v>
      </c>
      <c r="H62" s="532"/>
      <c r="I62" s="514"/>
      <c r="J62" s="515"/>
      <c r="K62" s="533"/>
      <c r="L62" s="515"/>
      <c r="M62" s="517"/>
      <c r="P62" s="150"/>
      <c r="Q62" s="151"/>
    </row>
    <row r="63" spans="1:17" ht="22.5" customHeight="1" thickBot="1" x14ac:dyDescent="0.45">
      <c r="A63" s="1598" t="s">
        <v>186</v>
      </c>
      <c r="B63" s="1599"/>
      <c r="C63" s="534" t="s">
        <v>187</v>
      </c>
      <c r="D63" s="535"/>
      <c r="E63" s="1610"/>
      <c r="F63" s="520" t="s">
        <v>188</v>
      </c>
      <c r="G63" s="526" t="s">
        <v>189</v>
      </c>
      <c r="H63" s="536"/>
      <c r="I63" s="537"/>
      <c r="J63" s="538"/>
      <c r="K63" s="539"/>
      <c r="L63" s="539"/>
      <c r="M63" s="540"/>
      <c r="P63" s="150"/>
      <c r="Q63" s="151"/>
    </row>
    <row r="64" spans="1:17" ht="27" customHeight="1" thickBot="1" x14ac:dyDescent="0.45">
      <c r="A64" s="541" t="s">
        <v>88</v>
      </c>
      <c r="B64" s="542" t="s">
        <v>62</v>
      </c>
      <c r="C64" s="534" t="s">
        <v>190</v>
      </c>
      <c r="D64" s="543"/>
      <c r="E64" s="1610"/>
      <c r="F64" s="520" t="s">
        <v>192</v>
      </c>
      <c r="G64" s="521" t="s">
        <v>193</v>
      </c>
      <c r="H64" s="544"/>
      <c r="I64" s="1596" t="s">
        <v>194</v>
      </c>
      <c r="J64" s="1597" t="s">
        <v>349</v>
      </c>
      <c r="K64" s="1596" t="s">
        <v>196</v>
      </c>
      <c r="L64" s="1597" t="s">
        <v>197</v>
      </c>
      <c r="M64" s="1597" t="s">
        <v>53</v>
      </c>
      <c r="P64" s="150"/>
      <c r="Q64" s="151"/>
    </row>
    <row r="65" spans="1:17" ht="24" customHeight="1" thickBot="1" x14ac:dyDescent="0.45">
      <c r="A65" s="1598" t="s">
        <v>198</v>
      </c>
      <c r="B65" s="1599"/>
      <c r="C65" s="545"/>
      <c r="D65" s="546"/>
      <c r="E65" s="1610"/>
      <c r="F65" s="520" t="s">
        <v>199</v>
      </c>
      <c r="G65" s="547">
        <v>0</v>
      </c>
      <c r="H65" s="548"/>
      <c r="I65" s="1596"/>
      <c r="J65" s="1597"/>
      <c r="K65" s="1596"/>
      <c r="L65" s="1597"/>
      <c r="M65" s="1597"/>
      <c r="O65" s="14" t="s">
        <v>34</v>
      </c>
      <c r="P65" s="150"/>
      <c r="Q65" s="151"/>
    </row>
    <row r="66" spans="1:17" ht="25.5" customHeight="1" thickBot="1" x14ac:dyDescent="0.45">
      <c r="A66" s="549" t="s">
        <v>134</v>
      </c>
      <c r="B66" s="550" t="s">
        <v>350</v>
      </c>
      <c r="C66" s="551"/>
      <c r="D66" s="552"/>
      <c r="E66" s="1610"/>
      <c r="F66" s="520" t="s">
        <v>202</v>
      </c>
      <c r="G66" s="553" t="s">
        <v>203</v>
      </c>
      <c r="H66" s="548"/>
      <c r="I66" s="1596"/>
      <c r="J66" s="1597"/>
      <c r="K66" s="1596"/>
      <c r="L66" s="1597"/>
      <c r="M66" s="1597"/>
      <c r="Q66" s="151"/>
    </row>
    <row r="67" spans="1:17" ht="36.75" customHeight="1" thickBot="1" x14ac:dyDescent="0.45">
      <c r="A67" s="1598" t="s">
        <v>204</v>
      </c>
      <c r="B67" s="1599"/>
      <c r="C67" s="554"/>
      <c r="D67" s="543"/>
      <c r="E67" s="1610"/>
      <c r="F67" s="520" t="s">
        <v>351</v>
      </c>
      <c r="G67" s="521" t="s">
        <v>352</v>
      </c>
      <c r="H67" s="555"/>
      <c r="I67" s="556" t="s">
        <v>205</v>
      </c>
      <c r="J67" s="557">
        <v>26912</v>
      </c>
      <c r="K67" s="558"/>
      <c r="L67" s="559"/>
      <c r="M67" s="560">
        <f>J67+K67-L67</f>
        <v>26912</v>
      </c>
      <c r="Q67" s="151"/>
    </row>
    <row r="68" spans="1:17" ht="51" customHeight="1" thickBot="1" x14ac:dyDescent="0.3">
      <c r="A68" s="1008" t="s">
        <v>134</v>
      </c>
      <c r="B68" s="1009" t="s">
        <v>353</v>
      </c>
      <c r="C68" s="1010"/>
      <c r="D68" s="562"/>
      <c r="E68" s="1610"/>
      <c r="F68" s="563" t="s">
        <v>354</v>
      </c>
      <c r="G68" s="521" t="s">
        <v>179</v>
      </c>
      <c r="H68" s="548"/>
      <c r="I68" s="564" t="s">
        <v>207</v>
      </c>
      <c r="J68" s="565">
        <v>70</v>
      </c>
      <c r="K68" s="566"/>
      <c r="L68" s="567"/>
      <c r="M68" s="568">
        <f t="shared" ref="M68:M80" si="3">J68+K68-L68</f>
        <v>70</v>
      </c>
      <c r="Q68" s="151"/>
    </row>
    <row r="69" spans="1:17" ht="60.75" customHeight="1" thickBot="1" x14ac:dyDescent="0.3">
      <c r="A69" s="1600" t="s">
        <v>736</v>
      </c>
      <c r="B69" s="1602"/>
      <c r="C69" s="1602"/>
      <c r="D69" s="1602"/>
      <c r="E69" s="1611"/>
      <c r="F69" s="569"/>
      <c r="G69" s="570"/>
      <c r="H69" s="571"/>
      <c r="I69" s="572" t="s">
        <v>209</v>
      </c>
      <c r="J69" s="565">
        <v>0</v>
      </c>
      <c r="K69" s="566"/>
      <c r="L69" s="567"/>
      <c r="M69" s="568">
        <f t="shared" si="3"/>
        <v>0</v>
      </c>
      <c r="Q69" s="151"/>
    </row>
    <row r="70" spans="1:17" ht="58.5" customHeight="1" thickBot="1" x14ac:dyDescent="0.3">
      <c r="A70" s="1585" t="s">
        <v>356</v>
      </c>
      <c r="B70" s="1586"/>
      <c r="C70" s="1587" t="s">
        <v>357</v>
      </c>
      <c r="D70" s="1588"/>
      <c r="E70" s="1588"/>
      <c r="F70" s="1588"/>
      <c r="G70" s="1588"/>
      <c r="H70" s="1588"/>
      <c r="I70" s="564" t="s">
        <v>212</v>
      </c>
      <c r="J70" s="565">
        <v>271</v>
      </c>
      <c r="K70" s="566"/>
      <c r="L70" s="567"/>
      <c r="M70" s="568">
        <f t="shared" si="3"/>
        <v>271</v>
      </c>
      <c r="Q70" s="151"/>
    </row>
    <row r="71" spans="1:17" ht="33.75" customHeight="1" thickBot="1" x14ac:dyDescent="0.3">
      <c r="A71" s="1589" t="s">
        <v>213</v>
      </c>
      <c r="B71" s="1590"/>
      <c r="C71" s="1591" t="s">
        <v>737</v>
      </c>
      <c r="D71" s="1592"/>
      <c r="E71" s="1592"/>
      <c r="F71" s="1593"/>
      <c r="G71" s="1593"/>
      <c r="H71" s="1592"/>
      <c r="I71" s="581" t="s">
        <v>222</v>
      </c>
      <c r="J71" s="565">
        <v>64</v>
      </c>
      <c r="K71" s="574"/>
      <c r="L71" s="566"/>
      <c r="M71" s="568">
        <f t="shared" si="3"/>
        <v>64</v>
      </c>
    </row>
    <row r="72" spans="1:17" ht="29.25" customHeight="1" thickBot="1" x14ac:dyDescent="0.3">
      <c r="A72" s="1594" t="s">
        <v>216</v>
      </c>
      <c r="B72" s="1595"/>
      <c r="C72" s="1595"/>
      <c r="D72" s="1595"/>
      <c r="E72" s="1595"/>
      <c r="F72" s="575" t="s">
        <v>217</v>
      </c>
      <c r="G72" s="575" t="s">
        <v>218</v>
      </c>
      <c r="H72" s="576" t="s">
        <v>219</v>
      </c>
      <c r="I72" s="596" t="s">
        <v>738</v>
      </c>
      <c r="J72" s="588">
        <v>49</v>
      </c>
      <c r="K72" s="574"/>
      <c r="L72" s="566"/>
      <c r="M72" s="568">
        <f t="shared" si="3"/>
        <v>49</v>
      </c>
    </row>
    <row r="73" spans="1:17" ht="63.75" customHeight="1" x14ac:dyDescent="0.25">
      <c r="A73" s="1572" t="s">
        <v>711</v>
      </c>
      <c r="B73" s="1573"/>
      <c r="C73" s="1573"/>
      <c r="D73" s="1573"/>
      <c r="E73" s="1574"/>
      <c r="F73" s="578">
        <v>0.29166666666666669</v>
      </c>
      <c r="G73" s="579">
        <v>0.29166666666666669</v>
      </c>
      <c r="H73" s="1011" t="s">
        <v>544</v>
      </c>
      <c r="I73" s="593" t="s">
        <v>365</v>
      </c>
      <c r="J73" s="565">
        <v>836</v>
      </c>
      <c r="K73" s="574"/>
      <c r="L73" s="566"/>
      <c r="M73" s="568">
        <f t="shared" si="3"/>
        <v>836</v>
      </c>
    </row>
    <row r="74" spans="1:17" ht="65.25" customHeight="1" x14ac:dyDescent="0.25">
      <c r="A74" s="1668" t="s">
        <v>739</v>
      </c>
      <c r="B74" s="1567"/>
      <c r="C74" s="1567"/>
      <c r="D74" s="1567"/>
      <c r="E74" s="1568"/>
      <c r="F74" s="579"/>
      <c r="G74" s="582"/>
      <c r="H74" s="583"/>
      <c r="I74" s="593" t="s">
        <v>241</v>
      </c>
      <c r="J74" s="565">
        <v>16</v>
      </c>
      <c r="K74" s="594"/>
      <c r="L74" s="566"/>
      <c r="M74" s="568">
        <f t="shared" si="3"/>
        <v>16</v>
      </c>
    </row>
    <row r="75" spans="1:17" ht="66" customHeight="1" x14ac:dyDescent="0.25">
      <c r="A75" s="1572" t="s">
        <v>740</v>
      </c>
      <c r="B75" s="1573"/>
      <c r="C75" s="1573"/>
      <c r="D75" s="1573"/>
      <c r="E75" s="1574"/>
      <c r="F75" s="582"/>
      <c r="G75" s="582"/>
      <c r="H75" s="583"/>
      <c r="I75" s="584" t="s">
        <v>225</v>
      </c>
      <c r="J75" s="565">
        <v>19</v>
      </c>
      <c r="K75" s="574"/>
      <c r="L75" s="566"/>
      <c r="M75" s="568">
        <f t="shared" si="3"/>
        <v>19</v>
      </c>
    </row>
    <row r="76" spans="1:17" ht="41.25" customHeight="1" x14ac:dyDescent="0.25">
      <c r="A76" s="1572" t="s">
        <v>741</v>
      </c>
      <c r="B76" s="1573"/>
      <c r="C76" s="1573"/>
      <c r="D76" s="1573"/>
      <c r="E76" s="1574"/>
      <c r="F76" s="582"/>
      <c r="G76" s="582"/>
      <c r="H76" s="585"/>
      <c r="I76" s="573" t="s">
        <v>227</v>
      </c>
      <c r="J76" s="565">
        <v>29</v>
      </c>
      <c r="K76" s="586"/>
      <c r="L76" s="587"/>
      <c r="M76" s="568">
        <f t="shared" si="3"/>
        <v>29</v>
      </c>
    </row>
    <row r="77" spans="1:17" ht="31.5" customHeight="1" x14ac:dyDescent="0.25">
      <c r="A77" s="1566"/>
      <c r="B77" s="1567"/>
      <c r="C77" s="1567"/>
      <c r="D77" s="1567"/>
      <c r="E77" s="1568"/>
      <c r="F77" s="582"/>
      <c r="G77" s="582"/>
      <c r="H77" s="585"/>
      <c r="I77" s="573" t="s">
        <v>229</v>
      </c>
      <c r="J77" s="565">
        <v>4</v>
      </c>
      <c r="K77" s="574"/>
      <c r="L77" s="588"/>
      <c r="M77" s="568">
        <f t="shared" si="3"/>
        <v>4</v>
      </c>
    </row>
    <row r="78" spans="1:17" ht="60" customHeight="1" x14ac:dyDescent="0.25">
      <c r="A78" s="1572"/>
      <c r="B78" s="1573"/>
      <c r="C78" s="1573"/>
      <c r="D78" s="1573"/>
      <c r="E78" s="1574"/>
      <c r="F78" s="582"/>
      <c r="G78" s="589"/>
      <c r="H78" s="590"/>
      <c r="I78" s="564" t="s">
        <v>231</v>
      </c>
      <c r="J78" s="565">
        <v>143</v>
      </c>
      <c r="K78" s="574"/>
      <c r="L78" s="566">
        <v>38</v>
      </c>
      <c r="M78" s="568">
        <f t="shared" si="3"/>
        <v>105</v>
      </c>
    </row>
    <row r="79" spans="1:17" ht="30.75" customHeight="1" x14ac:dyDescent="0.25">
      <c r="A79" s="1572"/>
      <c r="B79" s="1573"/>
      <c r="C79" s="1573"/>
      <c r="D79" s="1573"/>
      <c r="E79" s="1574"/>
      <c r="F79" s="579"/>
      <c r="G79" s="582"/>
      <c r="H79" s="591"/>
      <c r="I79" s="577" t="s">
        <v>235</v>
      </c>
      <c r="J79" s="565">
        <v>20</v>
      </c>
      <c r="K79" s="574"/>
      <c r="L79" s="567"/>
      <c r="M79" s="592">
        <f t="shared" si="3"/>
        <v>20</v>
      </c>
    </row>
    <row r="80" spans="1:17" ht="29.25" customHeight="1" x14ac:dyDescent="0.25">
      <c r="A80" s="1572"/>
      <c r="B80" s="1573"/>
      <c r="C80" s="1573"/>
      <c r="D80" s="1573"/>
      <c r="E80" s="1574"/>
      <c r="F80" s="582"/>
      <c r="G80" s="582"/>
      <c r="H80" s="591"/>
      <c r="I80" s="577" t="s">
        <v>237</v>
      </c>
      <c r="J80" s="565">
        <v>10</v>
      </c>
      <c r="K80" s="574"/>
      <c r="L80" s="566"/>
      <c r="M80" s="568">
        <f t="shared" si="3"/>
        <v>10</v>
      </c>
    </row>
    <row r="81" spans="1:16" ht="27.75" customHeight="1" thickBot="1" x14ac:dyDescent="0.3">
      <c r="A81" s="1566" t="s">
        <v>742</v>
      </c>
      <c r="B81" s="1567"/>
      <c r="C81" s="1567"/>
      <c r="D81" s="1567"/>
      <c r="E81" s="1568"/>
      <c r="F81" s="597"/>
      <c r="G81" s="597"/>
      <c r="H81" s="598"/>
      <c r="I81" s="596"/>
      <c r="J81" s="588"/>
      <c r="K81" s="574"/>
      <c r="L81" s="566"/>
      <c r="M81" s="568"/>
    </row>
    <row r="82" spans="1:16" ht="29.25" customHeight="1" thickBot="1" x14ac:dyDescent="0.3">
      <c r="A82" s="1572" t="s">
        <v>743</v>
      </c>
      <c r="B82" s="1573"/>
      <c r="C82" s="1573"/>
      <c r="D82" s="1573"/>
      <c r="E82" s="1574"/>
      <c r="F82" s="600"/>
      <c r="G82" s="601"/>
      <c r="H82" s="602">
        <f>H73+H74+H75+H76+H77+H78+H79+H80+H81</f>
        <v>1</v>
      </c>
      <c r="I82" s="603"/>
      <c r="J82" s="604"/>
      <c r="K82" s="605"/>
      <c r="L82" s="606"/>
      <c r="M82" s="568"/>
    </row>
    <row r="83" spans="1:16" ht="14.25" customHeight="1" x14ac:dyDescent="0.25">
      <c r="A83" s="1575" t="s">
        <v>250</v>
      </c>
      <c r="B83" s="1576"/>
      <c r="C83" s="1576"/>
      <c r="D83" s="1576"/>
      <c r="E83" s="1576"/>
      <c r="F83" s="1577"/>
      <c r="G83" s="1384" t="s">
        <v>251</v>
      </c>
      <c r="H83" s="1385"/>
      <c r="I83" s="1508"/>
      <c r="J83" s="1508"/>
      <c r="K83" s="1508"/>
      <c r="L83" s="1508"/>
      <c r="M83" s="1509"/>
      <c r="P83" s="14" t="s">
        <v>34</v>
      </c>
    </row>
    <row r="84" spans="1:16" ht="15" customHeight="1" thickBot="1" x14ac:dyDescent="0.3">
      <c r="A84" s="1578"/>
      <c r="B84" s="1579"/>
      <c r="C84" s="1579"/>
      <c r="D84" s="1579"/>
      <c r="E84" s="1579"/>
      <c r="F84" s="1580"/>
      <c r="G84" s="1534"/>
      <c r="H84" s="1508"/>
      <c r="I84" s="1508"/>
      <c r="J84" s="1508"/>
      <c r="K84" s="1508"/>
      <c r="L84" s="1508"/>
      <c r="M84" s="1509"/>
    </row>
    <row r="85" spans="1:16" ht="48" customHeight="1" thickBot="1" x14ac:dyDescent="0.3">
      <c r="A85" s="1560" t="s">
        <v>744</v>
      </c>
      <c r="B85" s="1561"/>
      <c r="C85" s="1561"/>
      <c r="D85" s="1561"/>
      <c r="E85" s="1561"/>
      <c r="F85" s="1562"/>
      <c r="G85" s="1012" t="s">
        <v>725</v>
      </c>
      <c r="H85" s="608" t="s">
        <v>726</v>
      </c>
      <c r="I85" s="608" t="s">
        <v>727</v>
      </c>
      <c r="J85" s="1013" t="s">
        <v>725</v>
      </c>
      <c r="K85" s="1666" t="s">
        <v>726</v>
      </c>
      <c r="L85" s="1667"/>
      <c r="M85" s="1014" t="s">
        <v>727</v>
      </c>
    </row>
    <row r="86" spans="1:16" ht="30.75" customHeight="1" thickBot="1" x14ac:dyDescent="0.45">
      <c r="A86" s="1563" t="s">
        <v>257</v>
      </c>
      <c r="B86" s="1564"/>
      <c r="C86" s="1564"/>
      <c r="D86" s="1564"/>
      <c r="E86" s="1564"/>
      <c r="F86" s="1565"/>
      <c r="G86" s="1015" t="s">
        <v>745</v>
      </c>
      <c r="H86" s="1016">
        <v>196</v>
      </c>
      <c r="I86" s="1016">
        <v>195</v>
      </c>
      <c r="J86" s="1017" t="s">
        <v>518</v>
      </c>
      <c r="K86" s="1660">
        <v>205</v>
      </c>
      <c r="L86" s="1661"/>
      <c r="M86" s="1018">
        <v>205</v>
      </c>
    </row>
    <row r="87" spans="1:16" ht="27" customHeight="1" thickBot="1" x14ac:dyDescent="0.45">
      <c r="A87" s="1019"/>
      <c r="B87" s="1020"/>
      <c r="C87" s="613"/>
      <c r="D87" s="613"/>
      <c r="E87" s="613"/>
      <c r="F87" s="614"/>
      <c r="G87" s="1021">
        <v>0.41666666666666669</v>
      </c>
      <c r="H87" s="1016">
        <v>197</v>
      </c>
      <c r="I87" s="1016">
        <v>195</v>
      </c>
      <c r="J87" s="1022">
        <v>0.83333333333333337</v>
      </c>
      <c r="K87" s="1660">
        <v>206</v>
      </c>
      <c r="L87" s="1661"/>
      <c r="M87" s="1018">
        <v>205</v>
      </c>
    </row>
    <row r="88" spans="1:16" ht="36" customHeight="1" thickBot="1" x14ac:dyDescent="0.45">
      <c r="A88" s="1023"/>
      <c r="B88" s="1023"/>
      <c r="C88" s="1664"/>
      <c r="D88" s="1665"/>
      <c r="E88" s="1024" t="s">
        <v>263</v>
      </c>
      <c r="F88" s="1025" t="s">
        <v>264</v>
      </c>
      <c r="G88" s="1021">
        <v>0.45833333333333331</v>
      </c>
      <c r="H88" s="1016">
        <v>199</v>
      </c>
      <c r="I88" s="1016">
        <v>196</v>
      </c>
      <c r="J88" s="1022" t="s">
        <v>746</v>
      </c>
      <c r="K88" s="1660">
        <v>207</v>
      </c>
      <c r="L88" s="1661"/>
      <c r="M88" s="1018">
        <v>206</v>
      </c>
      <c r="N88" s="313"/>
    </row>
    <row r="89" spans="1:16" ht="27.75" customHeight="1" x14ac:dyDescent="0.4">
      <c r="A89" s="1026"/>
      <c r="B89" s="1026"/>
      <c r="C89" s="1027"/>
      <c r="D89" s="1028"/>
      <c r="E89" s="1029"/>
      <c r="F89" s="1030"/>
      <c r="G89" s="1021">
        <v>0.5</v>
      </c>
      <c r="H89" s="1016">
        <v>200</v>
      </c>
      <c r="I89" s="1016">
        <v>196</v>
      </c>
      <c r="J89" s="1022">
        <v>0.95833333333333337</v>
      </c>
      <c r="K89" s="1660">
        <v>208</v>
      </c>
      <c r="L89" s="1661"/>
      <c r="M89" s="1018">
        <v>207</v>
      </c>
      <c r="N89" s="313"/>
    </row>
    <row r="90" spans="1:16" ht="23.25" customHeight="1" x14ac:dyDescent="0.4">
      <c r="A90" s="1032"/>
      <c r="B90" s="1032"/>
      <c r="C90" s="1033"/>
      <c r="D90" s="1034"/>
      <c r="E90" s="1029"/>
      <c r="F90" s="1035"/>
      <c r="G90" s="1021">
        <v>0.54166666666666663</v>
      </c>
      <c r="H90" s="1016">
        <v>201</v>
      </c>
      <c r="I90" s="1016">
        <v>197</v>
      </c>
      <c r="J90" s="1017" t="s">
        <v>747</v>
      </c>
      <c r="K90" s="1660">
        <v>209</v>
      </c>
      <c r="L90" s="1661"/>
      <c r="M90" s="1018">
        <v>208</v>
      </c>
      <c r="N90" s="321"/>
    </row>
    <row r="91" spans="1:16" ht="26.25" customHeight="1" x14ac:dyDescent="0.4">
      <c r="A91" s="1032"/>
      <c r="B91" s="1032"/>
      <c r="C91" s="1033"/>
      <c r="D91" s="1034"/>
      <c r="E91" s="1029"/>
      <c r="F91" s="1030"/>
      <c r="G91" s="1015" t="s">
        <v>681</v>
      </c>
      <c r="H91" s="1016">
        <v>202</v>
      </c>
      <c r="I91" s="1016">
        <v>198</v>
      </c>
      <c r="J91" s="1036" t="s">
        <v>748</v>
      </c>
      <c r="K91" s="1660">
        <v>210</v>
      </c>
      <c r="L91" s="1661"/>
      <c r="M91" s="1018">
        <v>209</v>
      </c>
    </row>
    <row r="92" spans="1:16" ht="23.25" customHeight="1" x14ac:dyDescent="0.4">
      <c r="A92" s="1032"/>
      <c r="B92" s="1032"/>
      <c r="C92" s="1033"/>
      <c r="D92" s="1034"/>
      <c r="E92" s="1029"/>
      <c r="F92" s="1030"/>
      <c r="G92" s="1021">
        <v>0.625</v>
      </c>
      <c r="H92" s="1016">
        <v>203</v>
      </c>
      <c r="I92" s="1016">
        <v>199</v>
      </c>
      <c r="J92" s="1036" t="s">
        <v>749</v>
      </c>
      <c r="K92" s="1660">
        <v>211</v>
      </c>
      <c r="L92" s="1661"/>
      <c r="M92" s="1018">
        <v>209</v>
      </c>
    </row>
    <row r="93" spans="1:16" ht="27.75" customHeight="1" thickBot="1" x14ac:dyDescent="0.45">
      <c r="A93" s="1032"/>
      <c r="B93" s="1032"/>
      <c r="C93" s="1033"/>
      <c r="D93" s="1034"/>
      <c r="E93" s="1037"/>
      <c r="F93" s="1038"/>
      <c r="G93" s="1039" t="s">
        <v>750</v>
      </c>
      <c r="H93" s="1041">
        <v>204</v>
      </c>
      <c r="I93" s="1041">
        <v>200</v>
      </c>
      <c r="J93" s="1042"/>
      <c r="K93" s="1662"/>
      <c r="L93" s="1663"/>
      <c r="M93" s="1043"/>
    </row>
    <row r="94" spans="1:16" ht="36.75" customHeight="1" thickBot="1" x14ac:dyDescent="0.3">
      <c r="A94" s="1032"/>
      <c r="B94" s="1032"/>
      <c r="C94" s="1033"/>
      <c r="D94" s="1034"/>
      <c r="E94" s="1037"/>
      <c r="F94" s="1044"/>
      <c r="G94" s="1555" t="s">
        <v>275</v>
      </c>
      <c r="H94" s="1555"/>
      <c r="I94" s="1555"/>
      <c r="J94" s="1555"/>
      <c r="K94" s="1555"/>
      <c r="L94" s="1555"/>
      <c r="M94" s="1556"/>
    </row>
    <row r="95" spans="1:16" ht="29.25" customHeight="1" thickBot="1" x14ac:dyDescent="0.3">
      <c r="A95" s="1032"/>
      <c r="B95" s="1032"/>
      <c r="C95" s="1033"/>
      <c r="D95" s="1034"/>
      <c r="E95" s="1029"/>
      <c r="F95" s="1035"/>
      <c r="G95" s="629" t="s">
        <v>276</v>
      </c>
      <c r="H95" s="1557" t="s">
        <v>277</v>
      </c>
      <c r="I95" s="1557"/>
      <c r="J95" s="1557"/>
      <c r="K95" s="1557"/>
      <c r="L95" s="1557"/>
      <c r="M95" s="630" t="s">
        <v>278</v>
      </c>
    </row>
    <row r="96" spans="1:16" ht="27.75" customHeight="1" x14ac:dyDescent="0.25">
      <c r="A96" s="1032"/>
      <c r="B96" s="1032"/>
      <c r="C96" s="1033"/>
      <c r="D96" s="1034"/>
      <c r="E96" s="1029"/>
      <c r="F96" s="1035"/>
      <c r="G96" s="631"/>
      <c r="H96" s="1547" t="s">
        <v>286</v>
      </c>
      <c r="I96" s="1547"/>
      <c r="J96" s="1547"/>
      <c r="K96" s="1547"/>
      <c r="L96" s="1547"/>
      <c r="M96" s="632" t="s">
        <v>280</v>
      </c>
    </row>
    <row r="97" spans="1:13" ht="40.5" customHeight="1" x14ac:dyDescent="0.25">
      <c r="A97" s="1032"/>
      <c r="B97" s="1032"/>
      <c r="C97" s="1033"/>
      <c r="D97" s="1034"/>
      <c r="E97" s="1037"/>
      <c r="F97" s="1044"/>
      <c r="G97" s="631"/>
      <c r="H97" s="1547" t="s">
        <v>283</v>
      </c>
      <c r="I97" s="1547"/>
      <c r="J97" s="1547"/>
      <c r="K97" s="1547"/>
      <c r="L97" s="1547"/>
      <c r="M97" s="633" t="s">
        <v>280</v>
      </c>
    </row>
    <row r="98" spans="1:13" ht="27" customHeight="1" x14ac:dyDescent="0.25">
      <c r="A98" s="1032"/>
      <c r="B98" s="1032"/>
      <c r="C98" s="1033"/>
      <c r="D98" s="1034"/>
      <c r="E98" s="1029"/>
      <c r="F98" s="1045"/>
      <c r="G98" s="635"/>
      <c r="H98" s="1554" t="s">
        <v>371</v>
      </c>
      <c r="I98" s="1554"/>
      <c r="J98" s="1554"/>
      <c r="K98" s="1554"/>
      <c r="L98" s="1554"/>
      <c r="M98" s="633" t="s">
        <v>280</v>
      </c>
    </row>
    <row r="99" spans="1:13" ht="21.75" customHeight="1" x14ac:dyDescent="0.25">
      <c r="A99" s="1032"/>
      <c r="B99" s="1032"/>
      <c r="C99" s="1033"/>
      <c r="D99" s="1034"/>
      <c r="E99" s="1037"/>
      <c r="F99" s="1045"/>
      <c r="G99" s="631"/>
      <c r="H99" s="1548" t="s">
        <v>403</v>
      </c>
      <c r="I99" s="1547"/>
      <c r="J99" s="1547"/>
      <c r="K99" s="1547"/>
      <c r="L99" s="1549"/>
      <c r="M99" s="633" t="s">
        <v>280</v>
      </c>
    </row>
    <row r="100" spans="1:13" ht="30" customHeight="1" x14ac:dyDescent="0.25">
      <c r="A100" s="1032"/>
      <c r="B100" s="1032"/>
      <c r="C100" s="1046"/>
      <c r="D100" s="1047"/>
      <c r="E100" s="1037"/>
      <c r="F100" s="1044"/>
      <c r="G100" s="631"/>
      <c r="H100" s="1547" t="s">
        <v>372</v>
      </c>
      <c r="I100" s="1547"/>
      <c r="J100" s="1547"/>
      <c r="K100" s="1547"/>
      <c r="L100" s="1547"/>
      <c r="M100" s="633" t="s">
        <v>280</v>
      </c>
    </row>
    <row r="101" spans="1:13" ht="21.75" customHeight="1" x14ac:dyDescent="0.25">
      <c r="A101" s="1032"/>
      <c r="B101" s="1032"/>
      <c r="C101" s="1046"/>
      <c r="D101" s="1047"/>
      <c r="E101" s="1037"/>
      <c r="F101" s="1045"/>
      <c r="G101" s="631"/>
      <c r="H101" s="1547"/>
      <c r="I101" s="1547"/>
      <c r="J101" s="1547"/>
      <c r="K101" s="1547"/>
      <c r="L101" s="1547"/>
      <c r="M101" s="633"/>
    </row>
    <row r="102" spans="1:13" ht="24.75" customHeight="1" thickBot="1" x14ac:dyDescent="0.3">
      <c r="A102" s="1032"/>
      <c r="B102" s="1032"/>
      <c r="C102" s="1048"/>
      <c r="D102" s="1049"/>
      <c r="E102" s="1050"/>
      <c r="F102" s="1045"/>
      <c r="G102" s="631"/>
      <c r="H102" s="1547"/>
      <c r="I102" s="1547"/>
      <c r="J102" s="1547"/>
      <c r="K102" s="1547"/>
      <c r="L102" s="1547"/>
      <c r="M102" s="633"/>
    </row>
    <row r="103" spans="1:13" ht="29.25" customHeight="1" thickBot="1" x14ac:dyDescent="0.3">
      <c r="A103" s="1658" t="s">
        <v>751</v>
      </c>
      <c r="B103" s="1659"/>
      <c r="C103" s="1489"/>
      <c r="D103" s="1489"/>
      <c r="E103" s="1489"/>
      <c r="F103" s="1490"/>
      <c r="G103" s="631"/>
      <c r="H103" s="1547"/>
      <c r="I103" s="1547"/>
      <c r="J103" s="1547"/>
      <c r="K103" s="1547"/>
      <c r="L103" s="1547"/>
      <c r="M103" s="633"/>
    </row>
    <row r="104" spans="1:13" ht="29.25" customHeight="1" thickBot="1" x14ac:dyDescent="0.3">
      <c r="A104" s="639"/>
      <c r="B104" s="640"/>
      <c r="C104" s="640"/>
      <c r="D104" s="640"/>
      <c r="E104" s="640"/>
      <c r="F104" s="641"/>
      <c r="G104" s="631"/>
      <c r="H104" s="1548"/>
      <c r="I104" s="1547"/>
      <c r="J104" s="1547"/>
      <c r="K104" s="1547"/>
      <c r="L104" s="1549"/>
      <c r="M104" s="633"/>
    </row>
    <row r="105" spans="1:13" ht="29.25" customHeight="1" thickBot="1" x14ac:dyDescent="0.3">
      <c r="A105" s="639"/>
      <c r="B105" s="640"/>
      <c r="C105" s="640"/>
      <c r="D105" s="640"/>
      <c r="E105" s="640"/>
      <c r="F105" s="641"/>
      <c r="G105" s="631"/>
      <c r="H105" s="1548"/>
      <c r="I105" s="1547"/>
      <c r="J105" s="1547"/>
      <c r="K105" s="1547"/>
      <c r="L105" s="1549"/>
      <c r="M105" s="633"/>
    </row>
    <row r="106" spans="1:13" ht="33.75" customHeight="1" thickBot="1" x14ac:dyDescent="0.3">
      <c r="A106" s="1491" t="s">
        <v>734</v>
      </c>
      <c r="B106" s="1492"/>
      <c r="C106" s="1492"/>
      <c r="D106" s="1492"/>
      <c r="E106" s="1492"/>
      <c r="F106" s="1493"/>
      <c r="G106" s="631"/>
      <c r="H106" s="1548"/>
      <c r="I106" s="1547"/>
      <c r="J106" s="1547"/>
      <c r="K106" s="1547"/>
      <c r="L106" s="1547"/>
      <c r="M106" s="642"/>
    </row>
    <row r="107" spans="1:13" ht="24" thickTop="1" x14ac:dyDescent="0.25">
      <c r="A107" s="338"/>
      <c r="B107" s="338"/>
      <c r="C107" s="338"/>
      <c r="D107" s="338"/>
      <c r="E107" s="338"/>
      <c r="F107" s="338"/>
      <c r="G107" s="339"/>
      <c r="H107" s="338"/>
      <c r="I107" s="340"/>
      <c r="J107" s="340"/>
      <c r="K107" s="340"/>
      <c r="L107" s="340"/>
      <c r="M107" s="341"/>
    </row>
    <row r="109" spans="1:13" x14ac:dyDescent="0.25">
      <c r="C109" s="14"/>
      <c r="F109" s="342"/>
      <c r="G109" s="343"/>
      <c r="I109" s="343"/>
      <c r="J109" s="343"/>
      <c r="K109" s="343"/>
    </row>
    <row r="110" spans="1:13" x14ac:dyDescent="0.25">
      <c r="A110" s="344"/>
      <c r="C110" s="14"/>
      <c r="F110" s="343"/>
      <c r="G110" s="343"/>
    </row>
    <row r="111" spans="1:13" x14ac:dyDescent="0.25">
      <c r="A111" s="343"/>
      <c r="B111" s="343"/>
      <c r="C111" s="343"/>
      <c r="D111" s="343"/>
      <c r="F111" s="343"/>
    </row>
    <row r="112" spans="1:13" x14ac:dyDescent="0.25">
      <c r="A112" s="343"/>
      <c r="B112" s="343"/>
      <c r="C112" s="343"/>
      <c r="D112" s="343"/>
      <c r="E112" s="343"/>
    </row>
    <row r="705" spans="3:13" x14ac:dyDescent="0.25">
      <c r="C705" s="14"/>
      <c r="L705" s="14" t="s">
        <v>289</v>
      </c>
      <c r="M705" s="14" t="s">
        <v>290</v>
      </c>
    </row>
  </sheetData>
  <mergeCells count="87">
    <mergeCell ref="H6:I6"/>
    <mergeCell ref="J6:M6"/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I10:I12"/>
    <mergeCell ref="J10:J12"/>
    <mergeCell ref="K10:K12"/>
    <mergeCell ref="L10:L12"/>
    <mergeCell ref="M10:M12"/>
    <mergeCell ref="A16:B16"/>
    <mergeCell ref="A21:B21"/>
    <mergeCell ref="A22:B22"/>
    <mergeCell ref="A27:B27"/>
    <mergeCell ref="A34:B34"/>
    <mergeCell ref="M64:M66"/>
    <mergeCell ref="A65:B65"/>
    <mergeCell ref="C47:D47"/>
    <mergeCell ref="E47:H47"/>
    <mergeCell ref="E57:G57"/>
    <mergeCell ref="E58:G58"/>
    <mergeCell ref="E59:E69"/>
    <mergeCell ref="A63:B63"/>
    <mergeCell ref="A67:B67"/>
    <mergeCell ref="A69:D69"/>
    <mergeCell ref="A47:B47"/>
    <mergeCell ref="A73:E73"/>
    <mergeCell ref="I64:I66"/>
    <mergeCell ref="J64:J66"/>
    <mergeCell ref="K64:K66"/>
    <mergeCell ref="L64:L66"/>
    <mergeCell ref="A70:B70"/>
    <mergeCell ref="C70:H70"/>
    <mergeCell ref="A71:B71"/>
    <mergeCell ref="C71:H71"/>
    <mergeCell ref="A72:E72"/>
    <mergeCell ref="A85:F85"/>
    <mergeCell ref="K85:L85"/>
    <mergeCell ref="A74:E74"/>
    <mergeCell ref="A75:E75"/>
    <mergeCell ref="A76:E76"/>
    <mergeCell ref="A77:E77"/>
    <mergeCell ref="A78:E78"/>
    <mergeCell ref="A79:E79"/>
    <mergeCell ref="A80:E80"/>
    <mergeCell ref="A81:E81"/>
    <mergeCell ref="A82:E82"/>
    <mergeCell ref="A83:F84"/>
    <mergeCell ref="G83:M84"/>
    <mergeCell ref="H95:L95"/>
    <mergeCell ref="A86:F86"/>
    <mergeCell ref="K86:L86"/>
    <mergeCell ref="K87:L87"/>
    <mergeCell ref="C88:D88"/>
    <mergeCell ref="K88:L88"/>
    <mergeCell ref="K89:L89"/>
    <mergeCell ref="K90:L90"/>
    <mergeCell ref="K91:L91"/>
    <mergeCell ref="K92:L92"/>
    <mergeCell ref="K93:L93"/>
    <mergeCell ref="G94:M94"/>
    <mergeCell ref="A106:F106"/>
    <mergeCell ref="H106:L106"/>
    <mergeCell ref="H96:L96"/>
    <mergeCell ref="H97:L97"/>
    <mergeCell ref="H98:L98"/>
    <mergeCell ref="H99:L99"/>
    <mergeCell ref="H100:L100"/>
    <mergeCell ref="H101:L101"/>
    <mergeCell ref="H102:L102"/>
    <mergeCell ref="A103:F103"/>
    <mergeCell ref="H103:L103"/>
    <mergeCell ref="H104:L104"/>
    <mergeCell ref="H105:L105"/>
  </mergeCells>
  <printOptions verticalCentered="1"/>
  <pageMargins left="0.23622047244094491" right="0.23622047244094491" top="0.39370078740157483" bottom="0.15748031496062992" header="0.19685039370078741" footer="0.31496062992125984"/>
  <pageSetup paperSize="9" scale="23" orientation="portrait" horizontalDpi="300" verticalDpi="300" r:id="rId1"/>
  <rowBreaks count="1" manualBreakCount="1">
    <brk id="106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0D5D-3349-4490-8C08-8DC35FC437B8}">
  <sheetPr>
    <pageSetUpPr fitToPage="1"/>
  </sheetPr>
  <dimension ref="A1:V710"/>
  <sheetViews>
    <sheetView view="pageBreakPreview" zoomScale="50" zoomScaleNormal="57" zoomScaleSheetLayoutView="50" workbookViewId="0">
      <selection activeCell="H2" sqref="H2:J2"/>
    </sheetView>
  </sheetViews>
  <sheetFormatPr defaultRowHeight="14.25" x14ac:dyDescent="0.25"/>
  <cols>
    <col min="1" max="1" width="30.28515625" style="14" customWidth="1"/>
    <col min="2" max="2" width="32.140625" style="14" customWidth="1"/>
    <col min="3" max="3" width="92.7109375" style="15" customWidth="1"/>
    <col min="4" max="4" width="21.7109375" style="14" customWidth="1"/>
    <col min="5" max="5" width="29" style="14" customWidth="1"/>
    <col min="6" max="6" width="34.42578125" style="14" customWidth="1"/>
    <col min="7" max="7" width="24.7109375" style="14" customWidth="1"/>
    <col min="8" max="8" width="22.140625" style="14" customWidth="1"/>
    <col min="9" max="9" width="57.28515625" style="14" customWidth="1"/>
    <col min="10" max="10" width="22.140625" style="14" customWidth="1"/>
    <col min="11" max="11" width="20.7109375" style="14" customWidth="1"/>
    <col min="12" max="12" width="23.28515625" style="14" customWidth="1"/>
    <col min="13" max="13" width="31" style="14" customWidth="1"/>
    <col min="14" max="14" width="14.85546875" style="14" customWidth="1"/>
    <col min="15" max="16" width="7.85546875" style="14" customWidth="1"/>
    <col min="17" max="16384" width="9.140625" style="14"/>
  </cols>
  <sheetData>
    <row r="1" spans="1:16" ht="2.25" customHeight="1" thickBot="1" x14ac:dyDescent="0.3"/>
    <row r="2" spans="1:16" ht="30.75" thickBot="1" x14ac:dyDescent="0.3">
      <c r="A2" s="1463"/>
      <c r="B2" s="1464"/>
      <c r="C2" s="1464"/>
      <c r="D2" s="1464"/>
      <c r="E2" s="1464"/>
      <c r="F2" s="1464"/>
      <c r="G2" s="1465"/>
      <c r="H2" s="1644" t="s">
        <v>704</v>
      </c>
      <c r="I2" s="1645"/>
      <c r="J2" s="1646"/>
      <c r="K2" s="1647">
        <v>3561</v>
      </c>
      <c r="L2" s="1648"/>
      <c r="M2" s="1649"/>
    </row>
    <row r="3" spans="1:16" ht="30.75" thickBot="1" x14ac:dyDescent="0.3">
      <c r="A3" s="1466"/>
      <c r="B3" s="1467"/>
      <c r="C3" s="1467"/>
      <c r="D3" s="1467"/>
      <c r="E3" s="1467"/>
      <c r="F3" s="1467"/>
      <c r="G3" s="1468"/>
      <c r="H3" s="1653" t="s">
        <v>31</v>
      </c>
      <c r="I3" s="1654"/>
      <c r="J3" s="1655"/>
      <c r="K3" s="1650"/>
      <c r="L3" s="1651"/>
      <c r="M3" s="1652"/>
    </row>
    <row r="4" spans="1:16" ht="30" x14ac:dyDescent="0.25">
      <c r="A4" s="1466"/>
      <c r="B4" s="1467"/>
      <c r="C4" s="1467"/>
      <c r="D4" s="1467"/>
      <c r="E4" s="1467"/>
      <c r="F4" s="1467"/>
      <c r="G4" s="1468"/>
      <c r="H4" s="1656" t="s">
        <v>32</v>
      </c>
      <c r="I4" s="1657"/>
      <c r="J4" s="1527">
        <v>3561</v>
      </c>
      <c r="K4" s="1528"/>
      <c r="L4" s="1528"/>
      <c r="M4" s="1529"/>
    </row>
    <row r="5" spans="1:16" ht="30" x14ac:dyDescent="0.25">
      <c r="A5" s="1466"/>
      <c r="B5" s="1467"/>
      <c r="C5" s="1467"/>
      <c r="D5" s="1467"/>
      <c r="E5" s="1467"/>
      <c r="F5" s="1467"/>
      <c r="G5" s="1468"/>
      <c r="H5" s="1633" t="s">
        <v>33</v>
      </c>
      <c r="I5" s="1634"/>
      <c r="J5" s="1527">
        <v>3561</v>
      </c>
      <c r="K5" s="1528"/>
      <c r="L5" s="1528"/>
      <c r="M5" s="1529"/>
      <c r="P5" s="14" t="s">
        <v>34</v>
      </c>
    </row>
    <row r="6" spans="1:16" ht="30" x14ac:dyDescent="0.25">
      <c r="A6" s="1466"/>
      <c r="B6" s="1467"/>
      <c r="C6" s="1467"/>
      <c r="D6" s="1467"/>
      <c r="E6" s="1467"/>
      <c r="F6" s="1467"/>
      <c r="G6" s="1468"/>
      <c r="H6" s="1633" t="s">
        <v>35</v>
      </c>
      <c r="I6" s="1634"/>
      <c r="J6" s="1530"/>
      <c r="K6" s="1531"/>
      <c r="L6" s="1531"/>
      <c r="M6" s="1532"/>
    </row>
    <row r="7" spans="1:16" ht="30" x14ac:dyDescent="0.25">
      <c r="A7" s="1466"/>
      <c r="B7" s="1467"/>
      <c r="C7" s="1467"/>
      <c r="D7" s="1467"/>
      <c r="E7" s="1467"/>
      <c r="F7" s="1467"/>
      <c r="G7" s="1468"/>
      <c r="H7" s="1633" t="s">
        <v>36</v>
      </c>
      <c r="I7" s="1634"/>
      <c r="J7" s="1635"/>
      <c r="K7" s="1636"/>
      <c r="L7" s="1636"/>
      <c r="M7" s="1637"/>
    </row>
    <row r="8" spans="1:16" ht="26.25" customHeight="1" thickBot="1" x14ac:dyDescent="0.3">
      <c r="A8" s="1466"/>
      <c r="B8" s="1467"/>
      <c r="C8" s="1467"/>
      <c r="D8" s="1467"/>
      <c r="E8" s="1467"/>
      <c r="F8" s="1467"/>
      <c r="G8" s="1468"/>
      <c r="H8" s="1633" t="s">
        <v>37</v>
      </c>
      <c r="I8" s="1634"/>
      <c r="J8" s="1638"/>
      <c r="K8" s="1639"/>
      <c r="L8" s="1639"/>
      <c r="M8" s="1640"/>
    </row>
    <row r="9" spans="1:16" ht="21.75" customHeight="1" thickBot="1" x14ac:dyDescent="0.3">
      <c r="A9" s="1641" t="s">
        <v>38</v>
      </c>
      <c r="B9" s="1642"/>
      <c r="C9" s="1641" t="s">
        <v>39</v>
      </c>
      <c r="D9" s="1643"/>
      <c r="E9" s="1643"/>
      <c r="F9" s="1643"/>
      <c r="G9" s="1643"/>
      <c r="H9" s="1642"/>
      <c r="I9" s="1427"/>
      <c r="J9" s="1429"/>
      <c r="K9" s="1429"/>
      <c r="L9" s="1429"/>
      <c r="M9" s="1428"/>
      <c r="N9" s="14" t="s">
        <v>40</v>
      </c>
    </row>
    <row r="10" spans="1:16" ht="28.5" customHeight="1" thickBot="1" x14ac:dyDescent="0.3">
      <c r="A10" s="345" t="s">
        <v>41</v>
      </c>
      <c r="B10" s="346" t="s">
        <v>42</v>
      </c>
      <c r="C10" s="347" t="s">
        <v>43</v>
      </c>
      <c r="D10" s="348" t="s">
        <v>44</v>
      </c>
      <c r="E10" s="349" t="s">
        <v>45</v>
      </c>
      <c r="F10" s="350" t="s">
        <v>46</v>
      </c>
      <c r="G10" s="348" t="s">
        <v>47</v>
      </c>
      <c r="H10" s="351" t="s">
        <v>292</v>
      </c>
      <c r="I10" s="1619" t="s">
        <v>49</v>
      </c>
      <c r="J10" s="1622" t="s">
        <v>50</v>
      </c>
      <c r="K10" s="1625" t="s">
        <v>51</v>
      </c>
      <c r="L10" s="1625" t="s">
        <v>52</v>
      </c>
      <c r="M10" s="1628" t="s">
        <v>53</v>
      </c>
    </row>
    <row r="11" spans="1:16" ht="51.75" customHeight="1" thickBot="1" x14ac:dyDescent="0.3">
      <c r="A11" s="352"/>
      <c r="B11" s="353"/>
      <c r="C11" s="354" t="s">
        <v>293</v>
      </c>
      <c r="D11" s="355">
        <v>101.6</v>
      </c>
      <c r="E11" s="356"/>
      <c r="F11" s="357" t="s">
        <v>294</v>
      </c>
      <c r="G11" s="358">
        <v>0.09</v>
      </c>
      <c r="H11" s="359">
        <f>G11</f>
        <v>0.09</v>
      </c>
      <c r="I11" s="1620"/>
      <c r="J11" s="1623"/>
      <c r="K11" s="1626"/>
      <c r="L11" s="1626"/>
      <c r="M11" s="1629"/>
    </row>
    <row r="12" spans="1:16" ht="40.5" customHeight="1" thickBot="1" x14ac:dyDescent="0.3">
      <c r="A12" s="1631" t="s">
        <v>58</v>
      </c>
      <c r="B12" s="1632"/>
      <c r="C12" s="354" t="s">
        <v>295</v>
      </c>
      <c r="D12" s="360">
        <v>101.6</v>
      </c>
      <c r="E12" s="361"/>
      <c r="F12" s="357" t="s">
        <v>294</v>
      </c>
      <c r="G12" s="362">
        <v>0.22</v>
      </c>
      <c r="H12" s="359">
        <f>G12+H11</f>
        <v>0.31</v>
      </c>
      <c r="I12" s="1621"/>
      <c r="J12" s="1624"/>
      <c r="K12" s="1627"/>
      <c r="L12" s="1627"/>
      <c r="M12" s="1630"/>
    </row>
    <row r="13" spans="1:16" ht="35.25" customHeight="1" x14ac:dyDescent="0.25">
      <c r="A13" s="363" t="s">
        <v>61</v>
      </c>
      <c r="B13" s="363" t="s">
        <v>62</v>
      </c>
      <c r="C13" s="364" t="s">
        <v>296</v>
      </c>
      <c r="D13" s="360">
        <v>101.6</v>
      </c>
      <c r="E13" s="361"/>
      <c r="F13" s="357" t="s">
        <v>294</v>
      </c>
      <c r="G13" s="362">
        <v>6</v>
      </c>
      <c r="H13" s="359">
        <f t="shared" ref="H13:H33" si="0">G13+H12</f>
        <v>6.31</v>
      </c>
      <c r="I13" s="365" t="s">
        <v>65</v>
      </c>
      <c r="J13" s="366">
        <v>0</v>
      </c>
      <c r="K13" s="366"/>
      <c r="L13" s="366"/>
      <c r="M13" s="367">
        <f>J13+K13-L13</f>
        <v>0</v>
      </c>
    </row>
    <row r="14" spans="1:16" ht="33" customHeight="1" x14ac:dyDescent="0.25">
      <c r="A14" s="368"/>
      <c r="B14" s="395"/>
      <c r="C14" s="1003" t="s">
        <v>297</v>
      </c>
      <c r="D14" s="355">
        <v>101.6</v>
      </c>
      <c r="E14" s="355"/>
      <c r="F14" s="357" t="s">
        <v>294</v>
      </c>
      <c r="G14" s="397">
        <v>4</v>
      </c>
      <c r="H14" s="359">
        <f t="shared" si="0"/>
        <v>10.309999999999999</v>
      </c>
      <c r="I14" s="370" t="s">
        <v>298</v>
      </c>
      <c r="J14" s="371">
        <v>0</v>
      </c>
      <c r="K14" s="371"/>
      <c r="L14" s="371"/>
      <c r="M14" s="367">
        <f>J14+K14-L14</f>
        <v>0</v>
      </c>
      <c r="N14" s="42"/>
    </row>
    <row r="15" spans="1:16" ht="36.75" customHeight="1" thickBot="1" x14ac:dyDescent="0.3">
      <c r="A15" s="380"/>
      <c r="B15" s="372"/>
      <c r="C15" s="364" t="s">
        <v>296</v>
      </c>
      <c r="D15" s="360">
        <v>101.6</v>
      </c>
      <c r="E15" s="374"/>
      <c r="F15" s="357" t="s">
        <v>294</v>
      </c>
      <c r="G15" s="1004">
        <v>7</v>
      </c>
      <c r="H15" s="359">
        <f t="shared" si="0"/>
        <v>17.309999999999999</v>
      </c>
      <c r="I15" s="365" t="s">
        <v>71</v>
      </c>
      <c r="J15" s="375">
        <v>0</v>
      </c>
      <c r="K15" s="371"/>
      <c r="L15" s="371"/>
      <c r="M15" s="367">
        <f>J15+K15-L15</f>
        <v>0</v>
      </c>
      <c r="N15" s="42"/>
    </row>
    <row r="16" spans="1:16" ht="42.75" customHeight="1" thickBot="1" x14ac:dyDescent="0.3">
      <c r="A16" s="1594" t="s">
        <v>300</v>
      </c>
      <c r="B16" s="1669"/>
      <c r="C16" s="1003" t="s">
        <v>297</v>
      </c>
      <c r="D16" s="360">
        <v>101.6</v>
      </c>
      <c r="E16" s="374"/>
      <c r="F16" s="357" t="s">
        <v>294</v>
      </c>
      <c r="G16" s="374">
        <v>0.54</v>
      </c>
      <c r="H16" s="359">
        <f t="shared" si="0"/>
        <v>17.849999999999998</v>
      </c>
      <c r="I16" s="365" t="s">
        <v>74</v>
      </c>
      <c r="J16" s="377">
        <v>0</v>
      </c>
      <c r="K16" s="375"/>
      <c r="L16" s="375"/>
      <c r="M16" s="367">
        <f t="shared" ref="M16:M29" si="1">J16+K16-L16</f>
        <v>0</v>
      </c>
      <c r="N16" s="42"/>
    </row>
    <row r="17" spans="1:22" ht="29.25" customHeight="1" x14ac:dyDescent="0.25">
      <c r="A17" s="363" t="s">
        <v>61</v>
      </c>
      <c r="B17" s="363" t="s">
        <v>62</v>
      </c>
      <c r="C17" s="373" t="s">
        <v>299</v>
      </c>
      <c r="D17" s="355">
        <v>94</v>
      </c>
      <c r="E17" s="374">
        <v>60</v>
      </c>
      <c r="F17" s="357" t="s">
        <v>294</v>
      </c>
      <c r="G17" s="374">
        <v>0.36</v>
      </c>
      <c r="H17" s="359">
        <f t="shared" si="0"/>
        <v>18.209999999999997</v>
      </c>
      <c r="I17" s="365" t="s">
        <v>76</v>
      </c>
      <c r="J17" s="379">
        <v>0</v>
      </c>
      <c r="K17" s="375"/>
      <c r="L17" s="375"/>
      <c r="M17" s="367">
        <f>J17+K17-L17</f>
        <v>0</v>
      </c>
    </row>
    <row r="18" spans="1:22" ht="34.5" customHeight="1" thickBot="1" x14ac:dyDescent="0.3">
      <c r="A18" s="380"/>
      <c r="B18" s="372"/>
      <c r="C18" s="1003" t="s">
        <v>301</v>
      </c>
      <c r="D18" s="360">
        <v>94</v>
      </c>
      <c r="E18" s="374">
        <v>62</v>
      </c>
      <c r="F18" s="376" t="s">
        <v>302</v>
      </c>
      <c r="G18" s="374">
        <v>9.1999999999999993</v>
      </c>
      <c r="H18" s="359">
        <f t="shared" si="0"/>
        <v>27.409999999999997</v>
      </c>
      <c r="I18" s="406" t="s">
        <v>98</v>
      </c>
      <c r="J18" s="390">
        <v>0</v>
      </c>
      <c r="K18" s="375"/>
      <c r="L18" s="375"/>
      <c r="M18" s="367">
        <f t="shared" ref="M18" si="2">J18+K18-L18</f>
        <v>0</v>
      </c>
    </row>
    <row r="19" spans="1:22" ht="29.25" customHeight="1" x14ac:dyDescent="0.4">
      <c r="A19" s="383"/>
      <c r="B19" s="384"/>
      <c r="C19" s="1003" t="s">
        <v>303</v>
      </c>
      <c r="D19" s="378">
        <v>94</v>
      </c>
      <c r="E19" s="374">
        <v>60</v>
      </c>
      <c r="F19" s="376" t="s">
        <v>302</v>
      </c>
      <c r="G19" s="374">
        <v>0.16</v>
      </c>
      <c r="H19" s="359">
        <f t="shared" si="0"/>
        <v>27.569999999999997</v>
      </c>
      <c r="I19" s="365" t="s">
        <v>80</v>
      </c>
      <c r="J19" s="379">
        <v>0</v>
      </c>
      <c r="K19" s="375"/>
      <c r="L19" s="375"/>
      <c r="M19" s="367">
        <f t="shared" si="1"/>
        <v>0</v>
      </c>
    </row>
    <row r="20" spans="1:22" ht="36.75" customHeight="1" thickBot="1" x14ac:dyDescent="0.3">
      <c r="A20" s="385"/>
      <c r="B20" s="386"/>
      <c r="C20" s="1003" t="s">
        <v>304</v>
      </c>
      <c r="D20" s="378">
        <v>94</v>
      </c>
      <c r="E20" s="374">
        <v>62</v>
      </c>
      <c r="F20" s="376" t="s">
        <v>302</v>
      </c>
      <c r="G20" s="374">
        <v>3.03</v>
      </c>
      <c r="H20" s="359">
        <f t="shared" si="0"/>
        <v>30.599999999999998</v>
      </c>
      <c r="I20" s="381" t="s">
        <v>82</v>
      </c>
      <c r="J20" s="382">
        <v>0</v>
      </c>
      <c r="K20" s="375"/>
      <c r="L20" s="375"/>
      <c r="M20" s="367">
        <f t="shared" si="1"/>
        <v>0</v>
      </c>
    </row>
    <row r="21" spans="1:22" ht="36.75" customHeight="1" thickBot="1" x14ac:dyDescent="0.3">
      <c r="A21" s="1612"/>
      <c r="B21" s="1613"/>
      <c r="C21" s="364" t="s">
        <v>305</v>
      </c>
      <c r="D21" s="374">
        <v>93</v>
      </c>
      <c r="E21" s="374">
        <v>58.72</v>
      </c>
      <c r="F21" s="376" t="s">
        <v>302</v>
      </c>
      <c r="G21" s="358">
        <v>0.28000000000000003</v>
      </c>
      <c r="H21" s="359">
        <f t="shared" si="0"/>
        <v>30.88</v>
      </c>
      <c r="I21" s="365" t="s">
        <v>87</v>
      </c>
      <c r="J21" s="390">
        <v>0</v>
      </c>
      <c r="K21" s="375"/>
      <c r="L21" s="375"/>
      <c r="M21" s="367">
        <f t="shared" si="1"/>
        <v>0</v>
      </c>
    </row>
    <row r="22" spans="1:22" ht="51" customHeight="1" thickBot="1" x14ac:dyDescent="0.3">
      <c r="A22" s="1614" t="s">
        <v>85</v>
      </c>
      <c r="B22" s="1670"/>
      <c r="C22" s="1003" t="s">
        <v>304</v>
      </c>
      <c r="D22" s="378">
        <v>94</v>
      </c>
      <c r="E22" s="387">
        <v>62</v>
      </c>
      <c r="F22" s="376" t="s">
        <v>302</v>
      </c>
      <c r="G22" s="374">
        <v>10.27</v>
      </c>
      <c r="H22" s="359">
        <f t="shared" si="0"/>
        <v>41.15</v>
      </c>
      <c r="I22" s="420" t="s">
        <v>106</v>
      </c>
      <c r="J22" s="390">
        <v>0</v>
      </c>
      <c r="K22" s="375"/>
      <c r="L22" s="375"/>
      <c r="M22" s="389">
        <f t="shared" si="1"/>
        <v>0</v>
      </c>
    </row>
    <row r="23" spans="1:22" ht="27.75" customHeight="1" x14ac:dyDescent="0.25">
      <c r="A23" s="391" t="s">
        <v>88</v>
      </c>
      <c r="B23" s="392" t="s">
        <v>62</v>
      </c>
      <c r="C23" s="364" t="s">
        <v>306</v>
      </c>
      <c r="D23" s="378">
        <v>93</v>
      </c>
      <c r="E23" s="387">
        <v>58.72</v>
      </c>
      <c r="F23" s="376" t="s">
        <v>302</v>
      </c>
      <c r="G23" s="358">
        <v>0.26</v>
      </c>
      <c r="H23" s="359">
        <f t="shared" si="0"/>
        <v>41.41</v>
      </c>
      <c r="I23" s="381" t="s">
        <v>89</v>
      </c>
      <c r="J23" s="394">
        <v>0</v>
      </c>
      <c r="K23" s="394"/>
      <c r="L23" s="394"/>
      <c r="M23" s="367">
        <f t="shared" si="1"/>
        <v>0</v>
      </c>
    </row>
    <row r="24" spans="1:22" ht="30" customHeight="1" x14ac:dyDescent="0.25">
      <c r="A24" s="368"/>
      <c r="B24" s="395"/>
      <c r="C24" s="354" t="s">
        <v>307</v>
      </c>
      <c r="D24" s="360">
        <v>94</v>
      </c>
      <c r="E24" s="361">
        <v>62</v>
      </c>
      <c r="F24" s="376" t="s">
        <v>302</v>
      </c>
      <c r="G24" s="358">
        <v>31.02</v>
      </c>
      <c r="H24" s="359">
        <f t="shared" si="0"/>
        <v>72.429999999999993</v>
      </c>
      <c r="I24" s="365" t="s">
        <v>110</v>
      </c>
      <c r="J24" s="390">
        <v>0</v>
      </c>
      <c r="K24" s="375"/>
      <c r="L24" s="375"/>
      <c r="M24" s="389">
        <f t="shared" si="1"/>
        <v>0</v>
      </c>
    </row>
    <row r="25" spans="1:22" ht="32.25" customHeight="1" x14ac:dyDescent="0.5">
      <c r="A25" s="399" t="s">
        <v>91</v>
      </c>
      <c r="B25" s="400" t="s">
        <v>92</v>
      </c>
      <c r="C25" s="369" t="s">
        <v>308</v>
      </c>
      <c r="D25" s="378">
        <v>90</v>
      </c>
      <c r="E25" s="387">
        <v>62</v>
      </c>
      <c r="F25" s="376" t="s">
        <v>302</v>
      </c>
      <c r="G25" s="393">
        <v>3.93</v>
      </c>
      <c r="H25" s="359">
        <f t="shared" si="0"/>
        <v>76.36</v>
      </c>
      <c r="I25" s="365" t="s">
        <v>109</v>
      </c>
      <c r="J25" s="390">
        <v>0</v>
      </c>
      <c r="K25" s="375"/>
      <c r="L25" s="398"/>
      <c r="M25" s="389">
        <f t="shared" si="1"/>
        <v>0</v>
      </c>
      <c r="N25" s="71"/>
    </row>
    <row r="26" spans="1:22" ht="27.75" customHeight="1" thickBot="1" x14ac:dyDescent="0.3">
      <c r="A26" s="403"/>
      <c r="B26" s="403"/>
      <c r="C26" s="369" t="s">
        <v>309</v>
      </c>
      <c r="D26" s="378">
        <v>94</v>
      </c>
      <c r="E26" s="387">
        <v>62</v>
      </c>
      <c r="F26" s="396" t="s">
        <v>310</v>
      </c>
      <c r="G26" s="397">
        <v>0.24</v>
      </c>
      <c r="H26" s="359">
        <f t="shared" si="0"/>
        <v>76.599999999999994</v>
      </c>
      <c r="I26" s="404" t="s">
        <v>94</v>
      </c>
      <c r="J26" s="405" t="s">
        <v>105</v>
      </c>
      <c r="K26" s="388"/>
      <c r="L26" s="375"/>
      <c r="M26" s="367">
        <f t="shared" si="1"/>
        <v>0</v>
      </c>
      <c r="N26" s="77"/>
    </row>
    <row r="27" spans="1:22" ht="29.25" customHeight="1" thickBot="1" x14ac:dyDescent="0.3">
      <c r="A27" s="1616" t="s">
        <v>316</v>
      </c>
      <c r="B27" s="1618"/>
      <c r="C27" s="401" t="s">
        <v>705</v>
      </c>
      <c r="D27" s="360">
        <v>94</v>
      </c>
      <c r="E27" s="361">
        <v>62</v>
      </c>
      <c r="F27" s="376" t="s">
        <v>312</v>
      </c>
      <c r="G27" s="397">
        <v>1679.26</v>
      </c>
      <c r="H27" s="359">
        <f t="shared" si="0"/>
        <v>1755.86</v>
      </c>
      <c r="I27" s="381" t="s">
        <v>97</v>
      </c>
      <c r="J27" s="390">
        <v>0</v>
      </c>
      <c r="K27" s="375"/>
      <c r="L27" s="375"/>
      <c r="M27" s="367">
        <f t="shared" si="1"/>
        <v>0</v>
      </c>
      <c r="N27" s="14" t="s">
        <v>34</v>
      </c>
    </row>
    <row r="28" spans="1:22" ht="46.5" customHeight="1" x14ac:dyDescent="0.25">
      <c r="A28" s="391" t="s">
        <v>88</v>
      </c>
      <c r="B28" s="392" t="s">
        <v>62</v>
      </c>
      <c r="C28" s="369" t="s">
        <v>309</v>
      </c>
      <c r="D28" s="360">
        <v>94</v>
      </c>
      <c r="E28" s="361">
        <v>62</v>
      </c>
      <c r="F28" s="643" t="s">
        <v>314</v>
      </c>
      <c r="G28" s="397">
        <v>1.03</v>
      </c>
      <c r="H28" s="359">
        <f t="shared" si="0"/>
        <v>1756.8899999999999</v>
      </c>
      <c r="I28" s="365" t="s">
        <v>706</v>
      </c>
      <c r="J28" s="390">
        <v>0</v>
      </c>
      <c r="K28" s="375"/>
      <c r="L28" s="375"/>
      <c r="M28" s="367">
        <f t="shared" si="1"/>
        <v>0</v>
      </c>
    </row>
    <row r="29" spans="1:22" ht="27.75" customHeight="1" thickBot="1" x14ac:dyDescent="0.3">
      <c r="A29" s="380"/>
      <c r="B29" s="407"/>
      <c r="C29" s="401" t="s">
        <v>707</v>
      </c>
      <c r="D29" s="360">
        <v>94</v>
      </c>
      <c r="E29" s="387">
        <v>62</v>
      </c>
      <c r="F29" s="376" t="s">
        <v>318</v>
      </c>
      <c r="G29" s="358">
        <v>1095.29</v>
      </c>
      <c r="H29" s="359">
        <f t="shared" si="0"/>
        <v>2852.18</v>
      </c>
      <c r="I29" s="365" t="s">
        <v>100</v>
      </c>
      <c r="J29" s="390">
        <v>0</v>
      </c>
      <c r="K29" s="375"/>
      <c r="L29" s="398"/>
      <c r="M29" s="367">
        <f t="shared" si="1"/>
        <v>0</v>
      </c>
      <c r="V29" s="79"/>
    </row>
    <row r="30" spans="1:22" ht="25.5" customHeight="1" x14ac:dyDescent="0.25">
      <c r="A30" s="408" t="s">
        <v>91</v>
      </c>
      <c r="B30" s="409" t="s">
        <v>92</v>
      </c>
      <c r="C30" s="354" t="s">
        <v>708</v>
      </c>
      <c r="D30" s="360">
        <v>94</v>
      </c>
      <c r="E30" s="387">
        <v>62</v>
      </c>
      <c r="F30" s="376" t="s">
        <v>318</v>
      </c>
      <c r="G30" s="358">
        <v>3.21</v>
      </c>
      <c r="H30" s="359">
        <f t="shared" si="0"/>
        <v>2855.39</v>
      </c>
      <c r="I30" s="365"/>
      <c r="J30" s="390"/>
      <c r="K30" s="375"/>
      <c r="L30" s="375"/>
      <c r="M30" s="367"/>
      <c r="N30" s="42"/>
    </row>
    <row r="31" spans="1:22" ht="29.25" customHeight="1" thickBot="1" x14ac:dyDescent="0.55000000000000004">
      <c r="A31" s="411"/>
      <c r="B31" s="411"/>
      <c r="C31" s="369" t="s">
        <v>387</v>
      </c>
      <c r="D31" s="360">
        <v>79</v>
      </c>
      <c r="E31" s="361">
        <v>62</v>
      </c>
      <c r="F31" s="396" t="s">
        <v>388</v>
      </c>
      <c r="G31" s="393">
        <v>0.22</v>
      </c>
      <c r="H31" s="359">
        <f t="shared" si="0"/>
        <v>2855.6099999999997</v>
      </c>
      <c r="I31" s="365"/>
      <c r="J31" s="390"/>
      <c r="K31" s="375"/>
      <c r="L31" s="375"/>
      <c r="M31" s="389"/>
      <c r="N31" s="42"/>
    </row>
    <row r="32" spans="1:22" ht="25.5" customHeight="1" thickBot="1" x14ac:dyDescent="0.3">
      <c r="A32" s="413"/>
      <c r="B32" s="414"/>
      <c r="C32" s="410" t="s">
        <v>389</v>
      </c>
      <c r="D32" s="360">
        <v>180</v>
      </c>
      <c r="E32" s="361">
        <v>62</v>
      </c>
      <c r="F32" s="387" t="s">
        <v>709</v>
      </c>
      <c r="G32" s="397">
        <v>0.21</v>
      </c>
      <c r="H32" s="359">
        <f t="shared" si="0"/>
        <v>2855.8199999999997</v>
      </c>
      <c r="I32" s="365"/>
      <c r="J32" s="390"/>
      <c r="K32" s="375"/>
      <c r="L32" s="398"/>
      <c r="M32" s="389"/>
      <c r="N32" s="42"/>
    </row>
    <row r="33" spans="1:15" ht="55.5" customHeight="1" thickBot="1" x14ac:dyDescent="0.3">
      <c r="A33" s="399"/>
      <c r="B33" s="417"/>
      <c r="C33" s="1005" t="s">
        <v>710</v>
      </c>
      <c r="D33" s="419"/>
      <c r="E33" s="419"/>
      <c r="F33" s="419"/>
      <c r="G33" s="1006">
        <v>5.0999999999999996</v>
      </c>
      <c r="H33" s="359">
        <f t="shared" si="0"/>
        <v>2860.9199999999996</v>
      </c>
      <c r="I33" s="420"/>
      <c r="J33" s="390"/>
      <c r="K33" s="375"/>
      <c r="L33" s="375"/>
      <c r="M33" s="389"/>
      <c r="N33" s="42"/>
      <c r="O33" s="42"/>
    </row>
    <row r="34" spans="1:15" ht="40.5" customHeight="1" thickBot="1" x14ac:dyDescent="0.3">
      <c r="A34" s="1616" t="s">
        <v>319</v>
      </c>
      <c r="B34" s="1618"/>
      <c r="C34" s="25"/>
      <c r="D34" s="46"/>
      <c r="E34" s="47"/>
      <c r="F34" s="48"/>
      <c r="G34" s="419"/>
      <c r="H34" s="30"/>
      <c r="I34" s="365"/>
      <c r="J34" s="390"/>
      <c r="K34" s="375"/>
      <c r="L34" s="375"/>
      <c r="M34" s="389"/>
      <c r="O34" s="42"/>
    </row>
    <row r="35" spans="1:15" ht="25.5" customHeight="1" x14ac:dyDescent="0.25">
      <c r="A35" s="391" t="s">
        <v>88</v>
      </c>
      <c r="B35" s="391" t="s">
        <v>62</v>
      </c>
      <c r="C35" s="25"/>
      <c r="D35" s="31"/>
      <c r="E35" s="32"/>
      <c r="F35" s="48"/>
      <c r="G35" s="29"/>
      <c r="H35" s="30"/>
      <c r="I35" s="365"/>
      <c r="J35" s="390"/>
      <c r="K35" s="375"/>
      <c r="L35" s="398"/>
      <c r="M35" s="389"/>
    </row>
    <row r="36" spans="1:15" ht="24.75" customHeight="1" x14ac:dyDescent="0.25">
      <c r="A36" s="368"/>
      <c r="B36" s="368"/>
      <c r="C36" s="25"/>
      <c r="D36" s="31"/>
      <c r="E36" s="32"/>
      <c r="F36" s="47"/>
      <c r="G36" s="29"/>
      <c r="H36" s="30"/>
      <c r="I36" s="365"/>
      <c r="J36" s="390"/>
      <c r="K36" s="375"/>
      <c r="L36" s="375"/>
      <c r="M36" s="389"/>
      <c r="N36" s="89"/>
    </row>
    <row r="37" spans="1:15" ht="22.5" customHeight="1" x14ac:dyDescent="0.4">
      <c r="A37" s="399" t="s">
        <v>91</v>
      </c>
      <c r="B37" s="399" t="s">
        <v>92</v>
      </c>
      <c r="C37" s="83"/>
      <c r="D37" s="31"/>
      <c r="E37" s="32"/>
      <c r="F37" s="28"/>
      <c r="G37" s="61"/>
      <c r="H37" s="30"/>
      <c r="I37" s="421"/>
      <c r="J37" s="405"/>
      <c r="K37" s="388"/>
      <c r="L37" s="388"/>
      <c r="M37" s="389"/>
    </row>
    <row r="38" spans="1:15" ht="25.5" customHeight="1" thickBot="1" x14ac:dyDescent="0.45">
      <c r="A38" s="411"/>
      <c r="B38" s="411"/>
      <c r="C38" s="83"/>
      <c r="D38" s="31"/>
      <c r="E38" s="32"/>
      <c r="F38" s="47"/>
      <c r="G38" s="61"/>
      <c r="H38" s="30"/>
      <c r="I38" s="421"/>
      <c r="J38" s="405"/>
      <c r="K38" s="388"/>
      <c r="L38" s="388"/>
      <c r="M38" s="389"/>
    </row>
    <row r="39" spans="1:15" ht="25.5" customHeight="1" thickBot="1" x14ac:dyDescent="0.3">
      <c r="A39" s="422"/>
      <c r="B39" s="423"/>
      <c r="C39" s="90"/>
      <c r="D39" s="94"/>
      <c r="E39" s="95"/>
      <c r="F39" s="96"/>
      <c r="G39" s="97"/>
      <c r="H39" s="30"/>
      <c r="I39" s="381"/>
      <c r="J39" s="405"/>
      <c r="K39" s="388"/>
      <c r="L39" s="375"/>
      <c r="M39" s="367"/>
    </row>
    <row r="40" spans="1:15" ht="24.75" customHeight="1" thickBot="1" x14ac:dyDescent="0.3">
      <c r="A40" s="403"/>
      <c r="B40" s="403"/>
      <c r="C40" s="101"/>
      <c r="D40" s="93"/>
      <c r="E40" s="92"/>
      <c r="F40" s="102"/>
      <c r="G40" s="97"/>
      <c r="H40" s="30"/>
      <c r="I40" s="406"/>
      <c r="J40" s="405"/>
      <c r="K40" s="388"/>
      <c r="L40" s="375"/>
      <c r="M40" s="367"/>
    </row>
    <row r="41" spans="1:15" ht="26.25" customHeight="1" thickBot="1" x14ac:dyDescent="0.3">
      <c r="A41" s="424" t="s">
        <v>112</v>
      </c>
      <c r="B41" s="425" t="s">
        <v>113</v>
      </c>
      <c r="C41" s="101"/>
      <c r="D41" s="93"/>
      <c r="E41" s="92"/>
      <c r="F41" s="102"/>
      <c r="G41" s="105"/>
      <c r="H41" s="30"/>
      <c r="I41" s="421"/>
      <c r="J41" s="405"/>
      <c r="K41" s="388"/>
      <c r="L41" s="375"/>
      <c r="M41" s="367"/>
    </row>
    <row r="42" spans="1:15" ht="24.75" customHeight="1" x14ac:dyDescent="0.25">
      <c r="A42" s="391"/>
      <c r="B42" s="391"/>
      <c r="C42" s="101"/>
      <c r="D42" s="93"/>
      <c r="E42" s="92"/>
      <c r="F42" s="102"/>
      <c r="G42" s="97"/>
      <c r="H42" s="30"/>
      <c r="I42" s="381"/>
      <c r="J42" s="394"/>
      <c r="K42" s="394"/>
      <c r="L42" s="394"/>
      <c r="M42" s="367"/>
    </row>
    <row r="43" spans="1:15" ht="24" customHeight="1" thickBot="1" x14ac:dyDescent="0.3">
      <c r="A43" s="426"/>
      <c r="B43" s="426"/>
      <c r="C43" s="101"/>
      <c r="D43" s="93"/>
      <c r="E43" s="92"/>
      <c r="F43" s="102"/>
      <c r="G43" s="105"/>
      <c r="H43" s="30"/>
      <c r="I43" s="427"/>
      <c r="J43" s="375"/>
      <c r="K43" s="428"/>
      <c r="L43" s="428"/>
      <c r="M43" s="367"/>
    </row>
    <row r="44" spans="1:15" ht="24" customHeight="1" thickBot="1" x14ac:dyDescent="0.3">
      <c r="A44" s="424" t="s">
        <v>117</v>
      </c>
      <c r="B44" s="429"/>
      <c r="C44" s="101"/>
      <c r="D44" s="93"/>
      <c r="E44" s="92"/>
      <c r="F44" s="102"/>
      <c r="G44" s="110"/>
      <c r="H44" s="30"/>
      <c r="I44" s="430" t="s">
        <v>118</v>
      </c>
      <c r="J44" s="431">
        <v>0</v>
      </c>
      <c r="K44" s="432"/>
      <c r="L44" s="432"/>
      <c r="M44" s="433">
        <f>J44+K44-L44</f>
        <v>0</v>
      </c>
    </row>
    <row r="45" spans="1:15" ht="19.5" customHeight="1" x14ac:dyDescent="0.25">
      <c r="A45" s="391"/>
      <c r="B45" s="399"/>
      <c r="C45" s="101"/>
      <c r="D45" s="93"/>
      <c r="E45" s="92"/>
      <c r="F45" s="102"/>
      <c r="G45" s="97"/>
      <c r="H45" s="30"/>
      <c r="I45" s="404"/>
      <c r="J45" s="394"/>
      <c r="K45" s="394"/>
      <c r="L45" s="394"/>
      <c r="M45" s="367"/>
    </row>
    <row r="46" spans="1:15" ht="52.5" customHeight="1" thickBot="1" x14ac:dyDescent="0.3">
      <c r="A46" s="434"/>
      <c r="B46" s="435"/>
      <c r="C46" s="436"/>
      <c r="D46" s="437"/>
      <c r="E46" s="438"/>
      <c r="F46" s="439"/>
      <c r="G46" s="440"/>
      <c r="H46" s="441"/>
      <c r="I46" s="442"/>
      <c r="J46" s="375"/>
      <c r="K46" s="428"/>
      <c r="L46" s="428"/>
      <c r="M46" s="367"/>
    </row>
    <row r="47" spans="1:15" ht="33" customHeight="1" thickBot="1" x14ac:dyDescent="0.3">
      <c r="A47" s="1600" t="s">
        <v>120</v>
      </c>
      <c r="B47" s="1601"/>
      <c r="C47" s="1600" t="s">
        <v>121</v>
      </c>
      <c r="D47" s="1601"/>
      <c r="E47" s="1600" t="s">
        <v>122</v>
      </c>
      <c r="F47" s="1602"/>
      <c r="G47" s="1602"/>
      <c r="H47" s="1601"/>
      <c r="I47" s="444"/>
      <c r="J47" s="428"/>
      <c r="K47" s="428"/>
      <c r="L47" s="428"/>
      <c r="M47" s="367"/>
    </row>
    <row r="48" spans="1:15" ht="27" customHeight="1" thickBot="1" x14ac:dyDescent="0.3">
      <c r="A48" s="445" t="s">
        <v>123</v>
      </c>
      <c r="B48" s="446"/>
      <c r="C48" s="447" t="s">
        <v>124</v>
      </c>
      <c r="D48" s="389"/>
      <c r="E48" s="1007" t="s">
        <v>126</v>
      </c>
      <c r="F48" s="451" t="s">
        <v>127</v>
      </c>
      <c r="G48" s="1007" t="s">
        <v>128</v>
      </c>
      <c r="H48" s="451" t="s">
        <v>129</v>
      </c>
      <c r="I48" s="444"/>
      <c r="J48" s="428"/>
      <c r="K48" s="428"/>
      <c r="L48" s="428"/>
      <c r="M48" s="367"/>
      <c r="O48" s="14" t="s">
        <v>34</v>
      </c>
    </row>
    <row r="49" spans="1:17" ht="24.75" customHeight="1" thickBot="1" x14ac:dyDescent="0.3">
      <c r="A49" s="452" t="s">
        <v>130</v>
      </c>
      <c r="B49" s="446"/>
      <c r="C49" s="447" t="s">
        <v>131</v>
      </c>
      <c r="D49" s="453"/>
      <c r="E49" s="454" t="s">
        <v>132</v>
      </c>
      <c r="F49" s="455"/>
      <c r="G49" s="456" t="s">
        <v>134</v>
      </c>
      <c r="H49" s="456" t="s">
        <v>329</v>
      </c>
      <c r="I49" s="444"/>
      <c r="J49" s="428"/>
      <c r="K49" s="428"/>
      <c r="L49" s="375"/>
      <c r="M49" s="367"/>
    </row>
    <row r="50" spans="1:17" ht="28.5" thickBot="1" x14ac:dyDescent="0.3">
      <c r="A50" s="457" t="s">
        <v>136</v>
      </c>
      <c r="B50" s="446"/>
      <c r="C50" s="458" t="s">
        <v>137</v>
      </c>
      <c r="D50" s="459"/>
      <c r="E50" s="454" t="s">
        <v>139</v>
      </c>
      <c r="F50" s="455"/>
      <c r="G50" s="456" t="s">
        <v>134</v>
      </c>
      <c r="H50" s="456" t="s">
        <v>329</v>
      </c>
      <c r="I50" s="444"/>
      <c r="J50" s="428"/>
      <c r="K50" s="428"/>
      <c r="L50" s="460"/>
      <c r="M50" s="367"/>
    </row>
    <row r="51" spans="1:17" ht="28.5" thickBot="1" x14ac:dyDescent="0.3">
      <c r="A51" s="461" t="s">
        <v>140</v>
      </c>
      <c r="B51" s="446"/>
      <c r="C51" s="462" t="s">
        <v>141</v>
      </c>
      <c r="D51" s="459"/>
      <c r="E51" s="454"/>
      <c r="F51" s="455"/>
      <c r="G51" s="456"/>
      <c r="H51" s="456" t="s">
        <v>331</v>
      </c>
      <c r="I51" s="444"/>
      <c r="J51" s="394"/>
      <c r="K51" s="394"/>
      <c r="L51" s="463"/>
      <c r="M51" s="367"/>
      <c r="N51" s="42"/>
    </row>
    <row r="52" spans="1:17" ht="21.75" customHeight="1" thickBot="1" x14ac:dyDescent="0.3">
      <c r="A52" s="464" t="s">
        <v>143</v>
      </c>
      <c r="B52" s="446"/>
      <c r="C52" s="462" t="s">
        <v>144</v>
      </c>
      <c r="D52" s="459"/>
      <c r="E52" s="454" t="s">
        <v>332</v>
      </c>
      <c r="F52" s="455"/>
      <c r="G52" s="456" t="s">
        <v>134</v>
      </c>
      <c r="H52" s="456" t="s">
        <v>334</v>
      </c>
      <c r="I52" s="465"/>
      <c r="J52" s="394"/>
      <c r="K52" s="394"/>
      <c r="L52" s="375"/>
      <c r="M52" s="367"/>
      <c r="P52" s="150"/>
      <c r="Q52" s="151"/>
    </row>
    <row r="53" spans="1:17" ht="22.5" customHeight="1" thickBot="1" x14ac:dyDescent="0.3">
      <c r="A53" s="466"/>
      <c r="B53" s="446"/>
      <c r="C53" s="467" t="s">
        <v>149</v>
      </c>
      <c r="D53" s="468"/>
      <c r="E53" s="469" t="s">
        <v>151</v>
      </c>
      <c r="F53" s="470"/>
      <c r="G53" s="456" t="s">
        <v>134</v>
      </c>
      <c r="H53" s="456" t="s">
        <v>335</v>
      </c>
      <c r="I53" s="471"/>
      <c r="J53" s="472"/>
      <c r="K53" s="473"/>
      <c r="L53" s="472"/>
      <c r="M53" s="474"/>
      <c r="P53" s="150"/>
      <c r="Q53" s="151"/>
    </row>
    <row r="54" spans="1:17" ht="21" customHeight="1" thickBot="1" x14ac:dyDescent="0.3">
      <c r="A54" s="475"/>
      <c r="B54" s="476"/>
      <c r="C54" s="458" t="s">
        <v>153</v>
      </c>
      <c r="D54" s="477"/>
      <c r="E54" s="469" t="s">
        <v>154</v>
      </c>
      <c r="F54" s="478"/>
      <c r="G54" s="456" t="s">
        <v>336</v>
      </c>
      <c r="H54" s="456" t="s">
        <v>337</v>
      </c>
      <c r="I54" s="479"/>
      <c r="J54" s="480"/>
      <c r="K54" s="480"/>
      <c r="L54" s="481"/>
      <c r="M54" s="482"/>
      <c r="P54" s="150"/>
      <c r="Q54" s="151"/>
    </row>
    <row r="55" spans="1:17" ht="24" customHeight="1" thickBot="1" x14ac:dyDescent="0.3">
      <c r="A55" s="483"/>
      <c r="B55" s="484"/>
      <c r="C55" s="462" t="s">
        <v>157</v>
      </c>
      <c r="D55" s="459"/>
      <c r="E55" s="485" t="s">
        <v>159</v>
      </c>
      <c r="F55" s="486"/>
      <c r="G55" s="456" t="s">
        <v>134</v>
      </c>
      <c r="H55" s="487" t="s">
        <v>179</v>
      </c>
      <c r="I55" s="488"/>
      <c r="J55" s="489"/>
      <c r="K55" s="490"/>
      <c r="L55" s="491"/>
      <c r="M55" s="492"/>
      <c r="O55" s="71"/>
      <c r="P55" s="150"/>
      <c r="Q55" s="151"/>
    </row>
    <row r="56" spans="1:17" ht="24" customHeight="1" thickBot="1" x14ac:dyDescent="0.3">
      <c r="A56" s="493"/>
      <c r="B56" s="446"/>
      <c r="C56" s="494" t="s">
        <v>161</v>
      </c>
      <c r="D56" s="459"/>
      <c r="E56" s="485"/>
      <c r="F56" s="495"/>
      <c r="G56" s="496"/>
      <c r="H56" s="497" t="s">
        <v>341</v>
      </c>
      <c r="I56" s="498"/>
      <c r="J56" s="489"/>
      <c r="K56" s="490"/>
      <c r="L56" s="490"/>
      <c r="M56" s="499"/>
      <c r="O56" s="71"/>
      <c r="P56" s="150"/>
      <c r="Q56" s="151"/>
    </row>
    <row r="57" spans="1:17" ht="24" customHeight="1" thickBot="1" x14ac:dyDescent="0.3">
      <c r="A57" s="457"/>
      <c r="B57" s="500"/>
      <c r="C57" s="494" t="s">
        <v>164</v>
      </c>
      <c r="D57" s="459"/>
      <c r="E57" s="1603" t="s">
        <v>166</v>
      </c>
      <c r="F57" s="1604"/>
      <c r="G57" s="1605"/>
      <c r="H57" s="501" t="s">
        <v>344</v>
      </c>
      <c r="I57" s="498"/>
      <c r="J57" s="489"/>
      <c r="K57" s="490"/>
      <c r="L57" s="490"/>
      <c r="M57" s="499"/>
      <c r="O57" s="191"/>
      <c r="P57" s="150"/>
      <c r="Q57" s="151"/>
    </row>
    <row r="58" spans="1:17" ht="22.5" customHeight="1" thickBot="1" x14ac:dyDescent="0.3">
      <c r="A58" s="457"/>
      <c r="B58" s="500"/>
      <c r="C58" s="462" t="s">
        <v>168</v>
      </c>
      <c r="D58" s="502"/>
      <c r="E58" s="1606" t="s">
        <v>347</v>
      </c>
      <c r="F58" s="1607"/>
      <c r="G58" s="1608"/>
      <c r="H58" s="501" t="s">
        <v>171</v>
      </c>
      <c r="I58" s="498"/>
      <c r="J58" s="489"/>
      <c r="K58" s="490"/>
      <c r="L58" s="504"/>
      <c r="M58" s="499"/>
      <c r="O58" s="191"/>
      <c r="P58" s="150"/>
      <c r="Q58" s="151"/>
    </row>
    <row r="59" spans="1:17" ht="34.5" customHeight="1" thickBot="1" x14ac:dyDescent="0.3">
      <c r="A59" s="511">
        <f>(HOUR(J7)*60+MINUTE(J7))/60</f>
        <v>0</v>
      </c>
      <c r="B59" s="500"/>
      <c r="C59" s="458" t="s">
        <v>172</v>
      </c>
      <c r="D59" s="502"/>
      <c r="E59" s="1609" t="s">
        <v>174</v>
      </c>
      <c r="F59" s="512" t="s">
        <v>175</v>
      </c>
      <c r="G59" s="497" t="s">
        <v>176</v>
      </c>
      <c r="H59" s="513"/>
      <c r="I59" s="514"/>
      <c r="J59" s="515"/>
      <c r="K59" s="516"/>
      <c r="L59" s="516"/>
      <c r="M59" s="517"/>
      <c r="P59" s="150"/>
      <c r="Q59" s="151"/>
    </row>
    <row r="60" spans="1:17" ht="25.5" customHeight="1" x14ac:dyDescent="0.4">
      <c r="A60" s="518"/>
      <c r="B60" s="519"/>
      <c r="C60" s="458" t="s">
        <v>177</v>
      </c>
      <c r="D60" s="477"/>
      <c r="E60" s="1610"/>
      <c r="F60" s="520"/>
      <c r="G60" s="521"/>
      <c r="H60" s="522"/>
      <c r="I60" s="514"/>
      <c r="J60" s="515"/>
      <c r="K60" s="515"/>
      <c r="L60" s="515"/>
      <c r="M60" s="517"/>
      <c r="P60" s="150"/>
      <c r="Q60" s="151"/>
    </row>
    <row r="61" spans="1:17" ht="23.25" customHeight="1" thickBot="1" x14ac:dyDescent="0.45">
      <c r="A61" s="523"/>
      <c r="B61" s="524"/>
      <c r="C61" s="494" t="s">
        <v>180</v>
      </c>
      <c r="D61" s="525"/>
      <c r="E61" s="1610"/>
      <c r="F61" s="520"/>
      <c r="G61" s="526"/>
      <c r="H61" s="522"/>
      <c r="I61" s="514"/>
      <c r="J61" s="515"/>
      <c r="K61" s="527"/>
      <c r="L61" s="515"/>
      <c r="M61" s="517"/>
      <c r="P61" s="150"/>
      <c r="Q61" s="151"/>
    </row>
    <row r="62" spans="1:17" ht="27" customHeight="1" thickBot="1" x14ac:dyDescent="0.45">
      <c r="A62" s="528"/>
      <c r="B62" s="529"/>
      <c r="C62" s="530" t="s">
        <v>183</v>
      </c>
      <c r="D62" s="531"/>
      <c r="E62" s="1610"/>
      <c r="F62" s="520"/>
      <c r="G62" s="526"/>
      <c r="H62" s="532"/>
      <c r="I62" s="514"/>
      <c r="J62" s="515"/>
      <c r="K62" s="533"/>
      <c r="L62" s="515"/>
      <c r="M62" s="517"/>
      <c r="P62" s="150"/>
      <c r="Q62" s="151"/>
    </row>
    <row r="63" spans="1:17" ht="22.5" customHeight="1" thickBot="1" x14ac:dyDescent="0.45">
      <c r="A63" s="1598" t="s">
        <v>186</v>
      </c>
      <c r="B63" s="1599"/>
      <c r="C63" s="534" t="s">
        <v>187</v>
      </c>
      <c r="D63" s="535"/>
      <c r="E63" s="1610"/>
      <c r="F63" s="520"/>
      <c r="G63" s="526"/>
      <c r="H63" s="536"/>
      <c r="I63" s="537"/>
      <c r="J63" s="538"/>
      <c r="K63" s="539"/>
      <c r="L63" s="539"/>
      <c r="M63" s="540"/>
      <c r="P63" s="150"/>
      <c r="Q63" s="151"/>
    </row>
    <row r="64" spans="1:17" ht="27" customHeight="1" thickBot="1" x14ac:dyDescent="0.45">
      <c r="A64" s="541" t="s">
        <v>88</v>
      </c>
      <c r="B64" s="542" t="s">
        <v>62</v>
      </c>
      <c r="C64" s="534" t="s">
        <v>190</v>
      </c>
      <c r="D64" s="543"/>
      <c r="E64" s="1610"/>
      <c r="F64" s="520"/>
      <c r="G64" s="521"/>
      <c r="H64" s="544"/>
      <c r="I64" s="1596" t="s">
        <v>194</v>
      </c>
      <c r="J64" s="1597" t="s">
        <v>349</v>
      </c>
      <c r="K64" s="1596" t="s">
        <v>196</v>
      </c>
      <c r="L64" s="1597" t="s">
        <v>197</v>
      </c>
      <c r="M64" s="1597" t="s">
        <v>53</v>
      </c>
      <c r="P64" s="150"/>
      <c r="Q64" s="151"/>
    </row>
    <row r="65" spans="1:17" ht="24" customHeight="1" thickBot="1" x14ac:dyDescent="0.45">
      <c r="A65" s="1598" t="s">
        <v>198</v>
      </c>
      <c r="B65" s="1599"/>
      <c r="C65" s="545"/>
      <c r="D65" s="546"/>
      <c r="E65" s="1610"/>
      <c r="F65" s="520"/>
      <c r="G65" s="547"/>
      <c r="H65" s="548"/>
      <c r="I65" s="1596"/>
      <c r="J65" s="1597"/>
      <c r="K65" s="1596"/>
      <c r="L65" s="1597"/>
      <c r="M65" s="1597"/>
      <c r="O65" s="14" t="s">
        <v>34</v>
      </c>
      <c r="P65" s="150"/>
      <c r="Q65" s="151"/>
    </row>
    <row r="66" spans="1:17" ht="25.5" customHeight="1" thickBot="1" x14ac:dyDescent="0.45">
      <c r="A66" s="549" t="s">
        <v>134</v>
      </c>
      <c r="B66" s="550" t="s">
        <v>134</v>
      </c>
      <c r="C66" s="551"/>
      <c r="D66" s="552"/>
      <c r="E66" s="1610"/>
      <c r="F66" s="520"/>
      <c r="G66" s="553"/>
      <c r="H66" s="548"/>
      <c r="I66" s="1596"/>
      <c r="J66" s="1597"/>
      <c r="K66" s="1596"/>
      <c r="L66" s="1597"/>
      <c r="M66" s="1597"/>
      <c r="Q66" s="151"/>
    </row>
    <row r="67" spans="1:17" ht="36.75" customHeight="1" thickBot="1" x14ac:dyDescent="0.45">
      <c r="A67" s="1598" t="s">
        <v>204</v>
      </c>
      <c r="B67" s="1599"/>
      <c r="C67" s="554"/>
      <c r="D67" s="543"/>
      <c r="E67" s="1610"/>
      <c r="F67" s="520"/>
      <c r="G67" s="521"/>
      <c r="H67" s="555"/>
      <c r="I67" s="556" t="s">
        <v>205</v>
      </c>
      <c r="J67" s="557">
        <v>2000</v>
      </c>
      <c r="K67" s="558">
        <v>110</v>
      </c>
      <c r="L67" s="559">
        <v>72</v>
      </c>
      <c r="M67" s="560">
        <v>1038</v>
      </c>
      <c r="Q67" s="151"/>
    </row>
    <row r="68" spans="1:17" ht="51" customHeight="1" thickBot="1" x14ac:dyDescent="0.3">
      <c r="A68" s="1008" t="s">
        <v>134</v>
      </c>
      <c r="B68" s="1009" t="s">
        <v>134</v>
      </c>
      <c r="C68" s="1010"/>
      <c r="D68" s="562"/>
      <c r="E68" s="1610"/>
      <c r="F68" s="563"/>
      <c r="G68" s="521"/>
      <c r="H68" s="548"/>
      <c r="I68" s="564" t="s">
        <v>207</v>
      </c>
      <c r="J68" s="565">
        <v>0</v>
      </c>
      <c r="K68" s="566"/>
      <c r="L68" s="567"/>
      <c r="M68" s="568">
        <v>0</v>
      </c>
      <c r="Q68" s="151"/>
    </row>
    <row r="69" spans="1:17" ht="60.75" customHeight="1" thickBot="1" x14ac:dyDescent="0.3">
      <c r="A69" s="1600"/>
      <c r="B69" s="1602"/>
      <c r="C69" s="1602"/>
      <c r="D69" s="1602"/>
      <c r="E69" s="1611"/>
      <c r="F69" s="569"/>
      <c r="G69" s="570"/>
      <c r="H69" s="571"/>
      <c r="I69" s="564" t="s">
        <v>231</v>
      </c>
      <c r="J69" s="565">
        <v>100</v>
      </c>
      <c r="K69" s="566"/>
      <c r="L69" s="567"/>
      <c r="M69" s="568">
        <v>100</v>
      </c>
      <c r="Q69" s="151"/>
    </row>
    <row r="70" spans="1:17" ht="58.5" customHeight="1" thickBot="1" x14ac:dyDescent="0.3">
      <c r="A70" s="1585"/>
      <c r="B70" s="1586"/>
      <c r="C70" s="1587"/>
      <c r="D70" s="1588"/>
      <c r="E70" s="1588"/>
      <c r="F70" s="1588"/>
      <c r="G70" s="1588"/>
      <c r="H70" s="1588"/>
      <c r="I70" s="564" t="s">
        <v>212</v>
      </c>
      <c r="J70" s="565">
        <v>0</v>
      </c>
      <c r="K70" s="566"/>
      <c r="L70" s="567"/>
      <c r="M70" s="568">
        <v>0</v>
      </c>
      <c r="Q70" s="151"/>
    </row>
    <row r="71" spans="1:17" ht="33.75" customHeight="1" thickBot="1" x14ac:dyDescent="0.3">
      <c r="A71" s="1589"/>
      <c r="B71" s="1590"/>
      <c r="C71" s="1591"/>
      <c r="D71" s="1592"/>
      <c r="E71" s="1592"/>
      <c r="F71" s="1593"/>
      <c r="G71" s="1593"/>
      <c r="H71" s="1592"/>
      <c r="I71" s="581" t="s">
        <v>222</v>
      </c>
      <c r="J71" s="565">
        <v>0</v>
      </c>
      <c r="K71" s="574"/>
      <c r="L71" s="566"/>
      <c r="M71" s="568">
        <v>0</v>
      </c>
    </row>
    <row r="72" spans="1:17" ht="29.25" customHeight="1" thickBot="1" x14ac:dyDescent="0.3">
      <c r="A72" s="1594" t="s">
        <v>216</v>
      </c>
      <c r="B72" s="1595"/>
      <c r="C72" s="1595"/>
      <c r="D72" s="1595"/>
      <c r="E72" s="1595"/>
      <c r="F72" s="575" t="s">
        <v>217</v>
      </c>
      <c r="G72" s="575" t="s">
        <v>218</v>
      </c>
      <c r="H72" s="576" t="s">
        <v>219</v>
      </c>
      <c r="I72" s="596" t="s">
        <v>366</v>
      </c>
      <c r="J72" s="588">
        <v>0</v>
      </c>
      <c r="K72" s="574"/>
      <c r="L72" s="566"/>
      <c r="M72" s="568">
        <f t="shared" ref="M72:M77" si="3">J72+K72-L72</f>
        <v>0</v>
      </c>
    </row>
    <row r="73" spans="1:17" ht="63.75" customHeight="1" x14ac:dyDescent="0.25">
      <c r="A73" s="1572" t="s">
        <v>711</v>
      </c>
      <c r="B73" s="1573"/>
      <c r="C73" s="1573"/>
      <c r="D73" s="1573"/>
      <c r="E73" s="1574"/>
      <c r="F73" s="578">
        <v>0.29166666666666669</v>
      </c>
      <c r="G73" s="579">
        <v>0.29166666666666669</v>
      </c>
      <c r="H73" s="1011" t="s">
        <v>544</v>
      </c>
      <c r="I73" s="593" t="s">
        <v>365</v>
      </c>
      <c r="J73" s="565">
        <v>0</v>
      </c>
      <c r="K73" s="574"/>
      <c r="L73" s="566"/>
      <c r="M73" s="568">
        <v>0</v>
      </c>
    </row>
    <row r="74" spans="1:17" ht="60.75" customHeight="1" x14ac:dyDescent="0.25">
      <c r="A74" s="1566" t="s">
        <v>712</v>
      </c>
      <c r="B74" s="1567"/>
      <c r="C74" s="1567"/>
      <c r="D74" s="1567"/>
      <c r="E74" s="1568"/>
      <c r="F74" s="579"/>
      <c r="G74" s="582"/>
      <c r="H74" s="583"/>
      <c r="I74" s="593" t="s">
        <v>241</v>
      </c>
      <c r="J74" s="565">
        <v>0</v>
      </c>
      <c r="K74" s="594"/>
      <c r="L74" s="566"/>
      <c r="M74" s="568">
        <f t="shared" si="3"/>
        <v>0</v>
      </c>
    </row>
    <row r="75" spans="1:17" ht="52.5" customHeight="1" x14ac:dyDescent="0.25">
      <c r="A75" s="1572" t="s">
        <v>713</v>
      </c>
      <c r="B75" s="1573"/>
      <c r="C75" s="1573"/>
      <c r="D75" s="1573"/>
      <c r="E75" s="1574"/>
      <c r="F75" s="582"/>
      <c r="G75" s="582"/>
      <c r="H75" s="583"/>
      <c r="I75" s="584" t="s">
        <v>225</v>
      </c>
      <c r="J75" s="565">
        <v>0</v>
      </c>
      <c r="K75" s="574"/>
      <c r="L75" s="566"/>
      <c r="M75" s="568">
        <f t="shared" si="3"/>
        <v>0</v>
      </c>
    </row>
    <row r="76" spans="1:17" ht="50.25" customHeight="1" x14ac:dyDescent="0.25">
      <c r="A76" s="1572" t="s">
        <v>714</v>
      </c>
      <c r="B76" s="1573"/>
      <c r="C76" s="1573"/>
      <c r="D76" s="1573"/>
      <c r="E76" s="1574"/>
      <c r="F76" s="582"/>
      <c r="G76" s="582"/>
      <c r="H76" s="585"/>
      <c r="I76" s="573" t="s">
        <v>227</v>
      </c>
      <c r="J76" s="565">
        <v>0</v>
      </c>
      <c r="K76" s="586"/>
      <c r="L76" s="587"/>
      <c r="M76" s="568">
        <f t="shared" si="3"/>
        <v>0</v>
      </c>
    </row>
    <row r="77" spans="1:17" ht="58.5" customHeight="1" x14ac:dyDescent="0.25">
      <c r="A77" s="1566" t="s">
        <v>715</v>
      </c>
      <c r="B77" s="1567"/>
      <c r="C77" s="1567"/>
      <c r="D77" s="1567"/>
      <c r="E77" s="1568"/>
      <c r="F77" s="582"/>
      <c r="G77" s="582"/>
      <c r="H77" s="585"/>
      <c r="I77" s="573" t="s">
        <v>229</v>
      </c>
      <c r="J77" s="565">
        <v>0</v>
      </c>
      <c r="K77" s="574"/>
      <c r="L77" s="588"/>
      <c r="M77" s="568">
        <f t="shared" si="3"/>
        <v>0</v>
      </c>
    </row>
    <row r="78" spans="1:17" ht="36" customHeight="1" x14ac:dyDescent="0.25">
      <c r="A78" s="1566" t="s">
        <v>716</v>
      </c>
      <c r="B78" s="1567"/>
      <c r="C78" s="1567"/>
      <c r="D78" s="1567"/>
      <c r="E78" s="1568"/>
      <c r="F78" s="582"/>
      <c r="G78" s="589"/>
      <c r="H78" s="590"/>
      <c r="I78" s="577"/>
      <c r="J78" s="565"/>
      <c r="K78" s="574"/>
      <c r="L78" s="567"/>
      <c r="M78" s="592"/>
    </row>
    <row r="79" spans="1:17" ht="36.75" customHeight="1" x14ac:dyDescent="0.25">
      <c r="A79" s="1566" t="s">
        <v>717</v>
      </c>
      <c r="B79" s="1567"/>
      <c r="C79" s="1567"/>
      <c r="D79" s="1567"/>
      <c r="E79" s="1568"/>
      <c r="F79" s="579"/>
      <c r="G79" s="582"/>
      <c r="H79" s="591"/>
      <c r="I79" s="577"/>
      <c r="J79" s="565"/>
      <c r="K79" s="574"/>
      <c r="L79" s="566"/>
      <c r="M79" s="568"/>
    </row>
    <row r="80" spans="1:17" ht="36.75" customHeight="1" x14ac:dyDescent="0.25">
      <c r="A80" s="1572" t="s">
        <v>718</v>
      </c>
      <c r="B80" s="1573"/>
      <c r="C80" s="1573"/>
      <c r="D80" s="1573"/>
      <c r="E80" s="1574"/>
      <c r="F80" s="579"/>
      <c r="G80" s="582"/>
      <c r="H80" s="591"/>
      <c r="I80" s="577"/>
      <c r="J80" s="565"/>
      <c r="K80" s="574"/>
      <c r="L80" s="566"/>
      <c r="M80" s="568"/>
    </row>
    <row r="81" spans="1:16" ht="68.25" customHeight="1" x14ac:dyDescent="0.25">
      <c r="A81" s="1671" t="s">
        <v>719</v>
      </c>
      <c r="B81" s="1672"/>
      <c r="C81" s="1672"/>
      <c r="D81" s="1672"/>
      <c r="E81" s="1673"/>
      <c r="F81" s="579"/>
      <c r="G81" s="582"/>
      <c r="H81" s="591"/>
      <c r="I81" s="577"/>
      <c r="J81" s="565"/>
      <c r="K81" s="574"/>
      <c r="L81" s="566"/>
      <c r="M81" s="568"/>
    </row>
    <row r="82" spans="1:16" ht="36.75" customHeight="1" x14ac:dyDescent="0.25">
      <c r="A82" s="1671" t="s">
        <v>720</v>
      </c>
      <c r="B82" s="1672"/>
      <c r="C82" s="1672"/>
      <c r="D82" s="1672"/>
      <c r="E82" s="1673"/>
      <c r="F82" s="579"/>
      <c r="G82" s="582"/>
      <c r="H82" s="591"/>
      <c r="I82" s="577"/>
      <c r="J82" s="565"/>
      <c r="K82" s="574"/>
      <c r="L82" s="566"/>
      <c r="M82" s="568"/>
    </row>
    <row r="83" spans="1:16" ht="63.75" customHeight="1" x14ac:dyDescent="0.25">
      <c r="A83" s="1572" t="s">
        <v>721</v>
      </c>
      <c r="B83" s="1573"/>
      <c r="C83" s="1573"/>
      <c r="D83" s="1573"/>
      <c r="E83" s="1574"/>
      <c r="F83" s="579"/>
      <c r="G83" s="582"/>
      <c r="H83" s="591"/>
      <c r="I83" s="577"/>
      <c r="J83" s="565"/>
      <c r="K83" s="574"/>
      <c r="L83" s="566"/>
      <c r="M83" s="568"/>
    </row>
    <row r="84" spans="1:16" ht="36.75" customHeight="1" x14ac:dyDescent="0.25">
      <c r="A84" s="1572"/>
      <c r="B84" s="1573"/>
      <c r="C84" s="1573"/>
      <c r="D84" s="1573"/>
      <c r="E84" s="1574"/>
      <c r="F84" s="579"/>
      <c r="G84" s="582"/>
      <c r="H84" s="591"/>
      <c r="I84" s="577"/>
      <c r="J84" s="565"/>
      <c r="K84" s="574"/>
      <c r="L84" s="566"/>
      <c r="M84" s="568"/>
    </row>
    <row r="85" spans="1:16" ht="29.25" customHeight="1" x14ac:dyDescent="0.25">
      <c r="A85" s="1572"/>
      <c r="B85" s="1573"/>
      <c r="C85" s="1573"/>
      <c r="D85" s="1573"/>
      <c r="E85" s="1574"/>
      <c r="F85" s="582"/>
      <c r="G85" s="582"/>
      <c r="H85" s="591"/>
      <c r="I85" s="577"/>
      <c r="J85" s="565"/>
      <c r="K85" s="574"/>
      <c r="L85" s="566"/>
      <c r="M85" s="568"/>
    </row>
    <row r="86" spans="1:16" ht="27.75" customHeight="1" thickBot="1" x14ac:dyDescent="0.3">
      <c r="A86" s="1566" t="s">
        <v>722</v>
      </c>
      <c r="B86" s="1567"/>
      <c r="C86" s="1567"/>
      <c r="D86" s="1567"/>
      <c r="E86" s="1568"/>
      <c r="F86" s="597"/>
      <c r="G86" s="597"/>
      <c r="H86" s="598"/>
      <c r="I86" s="596"/>
      <c r="J86" s="588"/>
      <c r="K86" s="574"/>
      <c r="L86" s="566"/>
      <c r="M86" s="568"/>
    </row>
    <row r="87" spans="1:16" ht="29.25" customHeight="1" thickBot="1" x14ac:dyDescent="0.3">
      <c r="A87" s="1572" t="s">
        <v>723</v>
      </c>
      <c r="B87" s="1573"/>
      <c r="C87" s="1573"/>
      <c r="D87" s="1573"/>
      <c r="E87" s="1574"/>
      <c r="F87" s="600"/>
      <c r="G87" s="601"/>
      <c r="H87" s="602">
        <f>H73+H74+H75+H76+H77+H78+H79+H85+H86</f>
        <v>1</v>
      </c>
      <c r="I87" s="603"/>
      <c r="J87" s="604"/>
      <c r="K87" s="605"/>
      <c r="L87" s="606"/>
      <c r="M87" s="568"/>
    </row>
    <row r="88" spans="1:16" ht="14.25" customHeight="1" x14ac:dyDescent="0.25">
      <c r="A88" s="1575" t="s">
        <v>250</v>
      </c>
      <c r="B88" s="1576"/>
      <c r="C88" s="1576"/>
      <c r="D88" s="1576"/>
      <c r="E88" s="1576"/>
      <c r="F88" s="1577"/>
      <c r="G88" s="1384" t="s">
        <v>251</v>
      </c>
      <c r="H88" s="1385"/>
      <c r="I88" s="1508"/>
      <c r="J88" s="1508"/>
      <c r="K88" s="1508"/>
      <c r="L88" s="1508"/>
      <c r="M88" s="1509"/>
      <c r="P88" s="14" t="s">
        <v>34</v>
      </c>
    </row>
    <row r="89" spans="1:16" ht="15" customHeight="1" thickBot="1" x14ac:dyDescent="0.3">
      <c r="A89" s="1578"/>
      <c r="B89" s="1579"/>
      <c r="C89" s="1579"/>
      <c r="D89" s="1579"/>
      <c r="E89" s="1579"/>
      <c r="F89" s="1580"/>
      <c r="G89" s="1534"/>
      <c r="H89" s="1508"/>
      <c r="I89" s="1508"/>
      <c r="J89" s="1508"/>
      <c r="K89" s="1508"/>
      <c r="L89" s="1508"/>
      <c r="M89" s="1509"/>
    </row>
    <row r="90" spans="1:16" ht="48" customHeight="1" thickBot="1" x14ac:dyDescent="0.3">
      <c r="A90" s="1560" t="s">
        <v>724</v>
      </c>
      <c r="B90" s="1561"/>
      <c r="C90" s="1561"/>
      <c r="D90" s="1561"/>
      <c r="E90" s="1561"/>
      <c r="F90" s="1562"/>
      <c r="G90" s="1012" t="s">
        <v>725</v>
      </c>
      <c r="H90" s="608" t="s">
        <v>726</v>
      </c>
      <c r="I90" s="608" t="s">
        <v>727</v>
      </c>
      <c r="J90" s="1013" t="s">
        <v>725</v>
      </c>
      <c r="K90" s="1666" t="s">
        <v>726</v>
      </c>
      <c r="L90" s="1667"/>
      <c r="M90" s="1014" t="s">
        <v>727</v>
      </c>
    </row>
    <row r="91" spans="1:16" ht="30.75" customHeight="1" thickBot="1" x14ac:dyDescent="0.45">
      <c r="A91" s="1563" t="s">
        <v>257</v>
      </c>
      <c r="B91" s="1564"/>
      <c r="C91" s="1564"/>
      <c r="D91" s="1564"/>
      <c r="E91" s="1564"/>
      <c r="F91" s="1565"/>
      <c r="G91" s="1015"/>
      <c r="H91" s="1016"/>
      <c r="I91" s="1016"/>
      <c r="J91" s="1017"/>
      <c r="K91" s="1660"/>
      <c r="L91" s="1661"/>
      <c r="M91" s="1018"/>
    </row>
    <row r="92" spans="1:16" ht="27" customHeight="1" thickBot="1" x14ac:dyDescent="0.45">
      <c r="A92" s="1019"/>
      <c r="B92" s="1020"/>
      <c r="C92" s="613"/>
      <c r="D92" s="613"/>
      <c r="E92" s="613"/>
      <c r="F92" s="614"/>
      <c r="G92" s="1021"/>
      <c r="H92" s="1016"/>
      <c r="I92" s="1016"/>
      <c r="J92" s="1022"/>
      <c r="K92" s="1660"/>
      <c r="L92" s="1661"/>
      <c r="M92" s="1018"/>
    </row>
    <row r="93" spans="1:16" ht="63" customHeight="1" thickBot="1" x14ac:dyDescent="0.45">
      <c r="A93" s="1023"/>
      <c r="B93" s="1023"/>
      <c r="C93" s="1664"/>
      <c r="D93" s="1665"/>
      <c r="E93" s="1024" t="s">
        <v>263</v>
      </c>
      <c r="F93" s="1025" t="s">
        <v>264</v>
      </c>
      <c r="G93" s="1021"/>
      <c r="H93" s="1016"/>
      <c r="I93" s="1016"/>
      <c r="J93" s="1022"/>
      <c r="K93" s="1660"/>
      <c r="L93" s="1661"/>
      <c r="M93" s="1018"/>
      <c r="N93" s="313"/>
    </row>
    <row r="94" spans="1:16" ht="27.75" customHeight="1" x14ac:dyDescent="0.4">
      <c r="A94" s="1026"/>
      <c r="B94" s="1026"/>
      <c r="C94" s="1027"/>
      <c r="D94" s="1028"/>
      <c r="E94" s="1029"/>
      <c r="F94" s="1030"/>
      <c r="G94" s="1021">
        <v>0.29166666666666669</v>
      </c>
      <c r="H94" s="1031">
        <v>225</v>
      </c>
      <c r="I94" s="1016">
        <v>227</v>
      </c>
      <c r="J94" s="1022"/>
      <c r="K94" s="1660"/>
      <c r="L94" s="1661"/>
      <c r="M94" s="1018"/>
      <c r="N94" s="313"/>
    </row>
    <row r="95" spans="1:16" ht="23.25" customHeight="1" x14ac:dyDescent="0.4">
      <c r="A95" s="1032"/>
      <c r="B95" s="1032"/>
      <c r="C95" s="1033"/>
      <c r="D95" s="1034"/>
      <c r="E95" s="1029"/>
      <c r="F95" s="1035"/>
      <c r="G95" s="1015" t="s">
        <v>678</v>
      </c>
      <c r="H95" s="1031">
        <v>225</v>
      </c>
      <c r="I95" s="1016">
        <v>227</v>
      </c>
      <c r="J95" s="1017"/>
      <c r="K95" s="1660"/>
      <c r="L95" s="1661"/>
      <c r="M95" s="1018"/>
      <c r="N95" s="321"/>
    </row>
    <row r="96" spans="1:16" ht="26.25" customHeight="1" x14ac:dyDescent="0.4">
      <c r="A96" s="1032"/>
      <c r="B96" s="1032"/>
      <c r="C96" s="1033"/>
      <c r="D96" s="1034"/>
      <c r="E96" s="1029"/>
      <c r="F96" s="1030"/>
      <c r="G96" s="1015" t="s">
        <v>683</v>
      </c>
      <c r="H96" s="1031">
        <v>225</v>
      </c>
      <c r="I96" s="1016">
        <v>227</v>
      </c>
      <c r="J96" s="1036"/>
      <c r="K96" s="1660"/>
      <c r="L96" s="1661"/>
      <c r="M96" s="1018"/>
    </row>
    <row r="97" spans="1:13" ht="23.25" customHeight="1" x14ac:dyDescent="0.4">
      <c r="A97" s="1032"/>
      <c r="B97" s="1032"/>
      <c r="C97" s="1033"/>
      <c r="D97" s="1034"/>
      <c r="E97" s="1029"/>
      <c r="F97" s="1030"/>
      <c r="G97" s="1021">
        <v>0.79166666666666663</v>
      </c>
      <c r="H97" s="1031">
        <v>225</v>
      </c>
      <c r="I97" s="1016">
        <v>227</v>
      </c>
      <c r="J97" s="1036"/>
      <c r="K97" s="1660"/>
      <c r="L97" s="1661"/>
      <c r="M97" s="1018"/>
    </row>
    <row r="98" spans="1:13" ht="27.75" customHeight="1" thickBot="1" x14ac:dyDescent="0.45">
      <c r="A98" s="1032"/>
      <c r="B98" s="1032"/>
      <c r="C98" s="1033"/>
      <c r="D98" s="1034"/>
      <c r="E98" s="1037"/>
      <c r="F98" s="1038"/>
      <c r="G98" s="1039" t="s">
        <v>728</v>
      </c>
      <c r="H98" s="1040">
        <v>225</v>
      </c>
      <c r="I98" s="1041">
        <v>227</v>
      </c>
      <c r="J98" s="1042"/>
      <c r="K98" s="1662"/>
      <c r="L98" s="1663"/>
      <c r="M98" s="1043"/>
    </row>
    <row r="99" spans="1:13" ht="36.75" customHeight="1" thickBot="1" x14ac:dyDescent="0.3">
      <c r="A99" s="1032"/>
      <c r="B99" s="1032"/>
      <c r="C99" s="1033"/>
      <c r="D99" s="1034"/>
      <c r="E99" s="1037"/>
      <c r="F99" s="1044"/>
      <c r="G99" s="1555" t="s">
        <v>275</v>
      </c>
      <c r="H99" s="1555"/>
      <c r="I99" s="1555"/>
      <c r="J99" s="1555"/>
      <c r="K99" s="1555"/>
      <c r="L99" s="1555"/>
      <c r="M99" s="1556"/>
    </row>
    <row r="100" spans="1:13" ht="29.25" customHeight="1" thickBot="1" x14ac:dyDescent="0.3">
      <c r="A100" s="1032"/>
      <c r="B100" s="1032"/>
      <c r="C100" s="1033"/>
      <c r="D100" s="1034"/>
      <c r="E100" s="1029"/>
      <c r="F100" s="1035"/>
      <c r="G100" s="629" t="s">
        <v>276</v>
      </c>
      <c r="H100" s="1557" t="s">
        <v>277</v>
      </c>
      <c r="I100" s="1557"/>
      <c r="J100" s="1557"/>
      <c r="K100" s="1557"/>
      <c r="L100" s="1557"/>
      <c r="M100" s="630" t="s">
        <v>278</v>
      </c>
    </row>
    <row r="101" spans="1:13" ht="27.75" customHeight="1" x14ac:dyDescent="0.25">
      <c r="A101" s="1032"/>
      <c r="B101" s="1032"/>
      <c r="C101" s="1033"/>
      <c r="D101" s="1034"/>
      <c r="E101" s="1029"/>
      <c r="F101" s="1035"/>
      <c r="G101" s="631"/>
      <c r="H101" s="1547" t="s">
        <v>286</v>
      </c>
      <c r="I101" s="1547"/>
      <c r="J101" s="1547"/>
      <c r="K101" s="1547"/>
      <c r="L101" s="1547"/>
      <c r="M101" s="632" t="s">
        <v>280</v>
      </c>
    </row>
    <row r="102" spans="1:13" ht="40.5" customHeight="1" x14ac:dyDescent="0.25">
      <c r="A102" s="1032"/>
      <c r="B102" s="1032"/>
      <c r="C102" s="1033"/>
      <c r="D102" s="1034"/>
      <c r="E102" s="1037"/>
      <c r="F102" s="1044"/>
      <c r="G102" s="631"/>
      <c r="H102" s="1547" t="s">
        <v>283</v>
      </c>
      <c r="I102" s="1547"/>
      <c r="J102" s="1547"/>
      <c r="K102" s="1547"/>
      <c r="L102" s="1547"/>
      <c r="M102" s="633" t="s">
        <v>280</v>
      </c>
    </row>
    <row r="103" spans="1:13" ht="27" customHeight="1" x14ac:dyDescent="0.25">
      <c r="A103" s="1032"/>
      <c r="B103" s="1032"/>
      <c r="C103" s="1033"/>
      <c r="D103" s="1034"/>
      <c r="E103" s="1029"/>
      <c r="F103" s="1045"/>
      <c r="G103" s="635"/>
      <c r="H103" s="1547" t="s">
        <v>372</v>
      </c>
      <c r="I103" s="1547"/>
      <c r="J103" s="1547"/>
      <c r="K103" s="1547"/>
      <c r="L103" s="1547"/>
      <c r="M103" s="633" t="s">
        <v>280</v>
      </c>
    </row>
    <row r="104" spans="1:13" ht="21.75" customHeight="1" x14ac:dyDescent="0.25">
      <c r="A104" s="1032"/>
      <c r="B104" s="1032"/>
      <c r="C104" s="1033"/>
      <c r="D104" s="1034"/>
      <c r="E104" s="1037"/>
      <c r="F104" s="1045"/>
      <c r="G104" s="631"/>
      <c r="H104" s="1548" t="s">
        <v>729</v>
      </c>
      <c r="I104" s="1547"/>
      <c r="J104" s="1547"/>
      <c r="K104" s="1547"/>
      <c r="L104" s="1549"/>
      <c r="M104" s="633" t="s">
        <v>280</v>
      </c>
    </row>
    <row r="105" spans="1:13" ht="30" customHeight="1" x14ac:dyDescent="0.25">
      <c r="A105" s="1032"/>
      <c r="B105" s="1032"/>
      <c r="C105" s="1046"/>
      <c r="D105" s="1047"/>
      <c r="E105" s="1037"/>
      <c r="F105" s="1044"/>
      <c r="G105" s="631"/>
      <c r="H105" s="1547" t="s">
        <v>730</v>
      </c>
      <c r="I105" s="1547"/>
      <c r="J105" s="1547"/>
      <c r="K105" s="1547"/>
      <c r="L105" s="1547"/>
      <c r="M105" s="633" t="s">
        <v>280</v>
      </c>
    </row>
    <row r="106" spans="1:13" ht="21.75" customHeight="1" x14ac:dyDescent="0.25">
      <c r="A106" s="1032"/>
      <c r="B106" s="1032"/>
      <c r="C106" s="1046"/>
      <c r="D106" s="1047"/>
      <c r="E106" s="1037"/>
      <c r="F106" s="1045"/>
      <c r="G106" s="631"/>
      <c r="H106" s="1548" t="s">
        <v>731</v>
      </c>
      <c r="I106" s="1547"/>
      <c r="J106" s="1547"/>
      <c r="K106" s="1547"/>
      <c r="L106" s="1549"/>
      <c r="M106" s="633"/>
    </row>
    <row r="107" spans="1:13" ht="24.75" customHeight="1" thickBot="1" x14ac:dyDescent="0.3">
      <c r="A107" s="1032"/>
      <c r="B107" s="1032"/>
      <c r="C107" s="1048"/>
      <c r="D107" s="1049"/>
      <c r="E107" s="1050"/>
      <c r="F107" s="1045"/>
      <c r="G107" s="631"/>
      <c r="H107" s="1548" t="s">
        <v>732</v>
      </c>
      <c r="I107" s="1547"/>
      <c r="J107" s="1547"/>
      <c r="K107" s="1547"/>
      <c r="L107" s="1549"/>
      <c r="M107" s="633"/>
    </row>
    <row r="108" spans="1:13" ht="29.25" customHeight="1" thickBot="1" x14ac:dyDescent="0.3">
      <c r="A108" s="1658" t="s">
        <v>733</v>
      </c>
      <c r="B108" s="1659"/>
      <c r="C108" s="1489"/>
      <c r="D108" s="1489"/>
      <c r="E108" s="1489"/>
      <c r="F108" s="1490"/>
      <c r="G108" s="631"/>
      <c r="H108" s="1547"/>
      <c r="I108" s="1547"/>
      <c r="J108" s="1547"/>
      <c r="K108" s="1547"/>
      <c r="L108" s="1547"/>
      <c r="M108" s="633"/>
    </row>
    <row r="109" spans="1:13" ht="29.25" customHeight="1" thickBot="1" x14ac:dyDescent="0.3">
      <c r="A109" s="639"/>
      <c r="B109" s="640"/>
      <c r="C109" s="640"/>
      <c r="D109" s="640"/>
      <c r="E109" s="640"/>
      <c r="F109" s="641"/>
      <c r="G109" s="631"/>
      <c r="H109" s="1548"/>
      <c r="I109" s="1547"/>
      <c r="J109" s="1547"/>
      <c r="K109" s="1547"/>
      <c r="L109" s="1549"/>
      <c r="M109" s="633"/>
    </row>
    <row r="110" spans="1:13" ht="29.25" customHeight="1" thickBot="1" x14ac:dyDescent="0.3">
      <c r="A110" s="639"/>
      <c r="B110" s="640"/>
      <c r="C110" s="640"/>
      <c r="D110" s="640"/>
      <c r="E110" s="640"/>
      <c r="F110" s="641"/>
      <c r="G110" s="631"/>
      <c r="H110" s="1548"/>
      <c r="I110" s="1547"/>
      <c r="J110" s="1547"/>
      <c r="K110" s="1547"/>
      <c r="L110" s="1549"/>
      <c r="M110" s="633"/>
    </row>
    <row r="111" spans="1:13" ht="33.75" customHeight="1" thickBot="1" x14ac:dyDescent="0.3">
      <c r="A111" s="1491" t="s">
        <v>734</v>
      </c>
      <c r="B111" s="1492"/>
      <c r="C111" s="1492"/>
      <c r="D111" s="1492"/>
      <c r="E111" s="1492"/>
      <c r="F111" s="1493"/>
      <c r="G111" s="631"/>
      <c r="H111" s="1548"/>
      <c r="I111" s="1547"/>
      <c r="J111" s="1547"/>
      <c r="K111" s="1547"/>
      <c r="L111" s="1547"/>
      <c r="M111" s="642"/>
    </row>
    <row r="112" spans="1:13" ht="24" thickTop="1" x14ac:dyDescent="0.25">
      <c r="A112" s="338"/>
      <c r="B112" s="338"/>
      <c r="C112" s="338"/>
      <c r="D112" s="338"/>
      <c r="E112" s="338"/>
      <c r="F112" s="338"/>
      <c r="G112" s="339"/>
      <c r="H112" s="338"/>
      <c r="I112" s="340"/>
      <c r="J112" s="340"/>
      <c r="K112" s="340"/>
      <c r="L112" s="340"/>
      <c r="M112" s="341"/>
    </row>
    <row r="114" spans="1:11" x14ac:dyDescent="0.25">
      <c r="C114" s="14"/>
      <c r="F114" s="342"/>
      <c r="G114" s="343"/>
      <c r="I114" s="343"/>
      <c r="J114" s="343"/>
      <c r="K114" s="343"/>
    </row>
    <row r="115" spans="1:11" x14ac:dyDescent="0.25">
      <c r="A115" s="344"/>
      <c r="C115" s="14"/>
      <c r="F115" s="343"/>
      <c r="G115" s="343"/>
    </row>
    <row r="116" spans="1:11" x14ac:dyDescent="0.25">
      <c r="A116" s="343"/>
      <c r="B116" s="343"/>
      <c r="C116" s="343"/>
      <c r="D116" s="343"/>
      <c r="F116" s="343"/>
    </row>
    <row r="117" spans="1:11" x14ac:dyDescent="0.25">
      <c r="A117" s="343"/>
      <c r="B117" s="343"/>
      <c r="C117" s="343"/>
      <c r="D117" s="343"/>
      <c r="E117" s="343"/>
    </row>
    <row r="710" spans="3:13" x14ac:dyDescent="0.25">
      <c r="C710" s="14"/>
      <c r="L710" s="14" t="s">
        <v>289</v>
      </c>
      <c r="M710" s="14" t="s">
        <v>290</v>
      </c>
    </row>
  </sheetData>
  <mergeCells count="92">
    <mergeCell ref="H6:I6"/>
    <mergeCell ref="J6:M6"/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I10:I12"/>
    <mergeCell ref="J10:J12"/>
    <mergeCell ref="K10:K12"/>
    <mergeCell ref="L10:L12"/>
    <mergeCell ref="M10:M12"/>
    <mergeCell ref="A16:B16"/>
    <mergeCell ref="A21:B21"/>
    <mergeCell ref="A22:B22"/>
    <mergeCell ref="A27:B27"/>
    <mergeCell ref="A34:B34"/>
    <mergeCell ref="M64:M66"/>
    <mergeCell ref="A65:B65"/>
    <mergeCell ref="C47:D47"/>
    <mergeCell ref="E47:H47"/>
    <mergeCell ref="E57:G57"/>
    <mergeCell ref="E58:G58"/>
    <mergeCell ref="E59:E69"/>
    <mergeCell ref="A63:B63"/>
    <mergeCell ref="A67:B67"/>
    <mergeCell ref="A69:D69"/>
    <mergeCell ref="A47:B47"/>
    <mergeCell ref="A73:E73"/>
    <mergeCell ref="I64:I66"/>
    <mergeCell ref="J64:J66"/>
    <mergeCell ref="K64:K66"/>
    <mergeCell ref="L64:L66"/>
    <mergeCell ref="A70:B70"/>
    <mergeCell ref="C70:H70"/>
    <mergeCell ref="A71:B71"/>
    <mergeCell ref="C71:H71"/>
    <mergeCell ref="A72:E72"/>
    <mergeCell ref="A85:E85"/>
    <mergeCell ref="A74:E74"/>
    <mergeCell ref="A75:E75"/>
    <mergeCell ref="A76:E76"/>
    <mergeCell ref="A77:E77"/>
    <mergeCell ref="A78:E78"/>
    <mergeCell ref="A79:E79"/>
    <mergeCell ref="A80:E80"/>
    <mergeCell ref="A81:E81"/>
    <mergeCell ref="A82:E82"/>
    <mergeCell ref="A83:E83"/>
    <mergeCell ref="A84:E84"/>
    <mergeCell ref="A86:E86"/>
    <mergeCell ref="A87:E87"/>
    <mergeCell ref="A88:F89"/>
    <mergeCell ref="G88:M89"/>
    <mergeCell ref="A90:F90"/>
    <mergeCell ref="K90:L90"/>
    <mergeCell ref="H100:L100"/>
    <mergeCell ref="A91:F91"/>
    <mergeCell ref="K91:L91"/>
    <mergeCell ref="K92:L92"/>
    <mergeCell ref="C93:D93"/>
    <mergeCell ref="K93:L93"/>
    <mergeCell ref="K94:L94"/>
    <mergeCell ref="K95:L95"/>
    <mergeCell ref="K96:L96"/>
    <mergeCell ref="K97:L97"/>
    <mergeCell ref="K98:L98"/>
    <mergeCell ref="G99:M99"/>
    <mergeCell ref="A111:F111"/>
    <mergeCell ref="H111:L111"/>
    <mergeCell ref="H101:L101"/>
    <mergeCell ref="H102:L102"/>
    <mergeCell ref="H103:L103"/>
    <mergeCell ref="H104:L104"/>
    <mergeCell ref="H105:L105"/>
    <mergeCell ref="H106:L106"/>
    <mergeCell ref="H107:L107"/>
    <mergeCell ref="A108:F108"/>
    <mergeCell ref="H108:L108"/>
    <mergeCell ref="H109:L109"/>
    <mergeCell ref="H110:L110"/>
  </mergeCells>
  <printOptions verticalCentered="1"/>
  <pageMargins left="0.23622047244094491" right="0.23622047244094491" top="0.39370078740157483" bottom="0.15748031496062992" header="0.19685039370078741" footer="0.31496062992125984"/>
  <pageSetup paperSize="9" scale="23" orientation="portrait" horizontalDpi="300" verticalDpi="300" r:id="rId1"/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D3342-807A-49CA-AB58-C3B0D7D32AE9}">
  <sheetPr>
    <pageSetUpPr fitToPage="1"/>
  </sheetPr>
  <dimension ref="A1:X114"/>
  <sheetViews>
    <sheetView view="pageBreakPreview" topLeftCell="B1" zoomScale="50" zoomScaleNormal="100" zoomScaleSheetLayoutView="50" workbookViewId="0">
      <selection activeCell="L3" sqref="L3:N3"/>
    </sheetView>
  </sheetViews>
  <sheetFormatPr defaultColWidth="9.140625" defaultRowHeight="15" x14ac:dyDescent="0.2"/>
  <cols>
    <col min="1" max="1" width="1.85546875" style="791" customWidth="1"/>
    <col min="2" max="2" width="7.42578125" style="791" customWidth="1"/>
    <col min="3" max="3" width="9.140625" style="791" customWidth="1"/>
    <col min="4" max="4" width="19.28515625" style="791" customWidth="1"/>
    <col min="5" max="5" width="47.28515625" style="792" customWidth="1"/>
    <col min="6" max="6" width="7.42578125" style="791" customWidth="1"/>
    <col min="7" max="7" width="8.28515625" style="791" customWidth="1"/>
    <col min="8" max="8" width="38.42578125" style="791" customWidth="1"/>
    <col min="9" max="9" width="31.5703125" style="791" customWidth="1"/>
    <col min="10" max="10" width="15.42578125" style="791" customWidth="1"/>
    <col min="11" max="11" width="18.7109375" style="791" customWidth="1"/>
    <col min="12" max="12" width="33.7109375" style="791" customWidth="1"/>
    <col min="13" max="13" width="15.85546875" style="791" customWidth="1"/>
    <col min="14" max="14" width="31" style="791" customWidth="1"/>
    <col min="15" max="15" width="20.5703125" style="791" customWidth="1"/>
    <col min="16" max="16" width="22.5703125" style="791" customWidth="1"/>
    <col min="17" max="17" width="23" style="791" customWidth="1"/>
    <col min="18" max="18" width="3.140625" style="791" customWidth="1"/>
    <col min="19" max="16384" width="9.140625" style="791"/>
  </cols>
  <sheetData>
    <row r="1" spans="1:17" ht="2.25" customHeight="1" x14ac:dyDescent="0.2"/>
    <row r="2" spans="1:17" ht="19.5" customHeight="1" thickBot="1" x14ac:dyDescent="0.25"/>
    <row r="3" spans="1:17" ht="18.75" x14ac:dyDescent="0.2">
      <c r="B3" s="1291"/>
      <c r="C3" s="1292"/>
      <c r="D3" s="1292"/>
      <c r="E3" s="1292"/>
      <c r="F3" s="1292"/>
      <c r="G3" s="1292"/>
      <c r="H3" s="1292"/>
      <c r="I3" s="1292"/>
      <c r="J3" s="1292"/>
      <c r="K3" s="1293"/>
      <c r="L3" s="1300" t="s">
        <v>582</v>
      </c>
      <c r="M3" s="1301"/>
      <c r="N3" s="1302"/>
      <c r="O3" s="793"/>
      <c r="P3" s="793"/>
      <c r="Q3" s="794"/>
    </row>
    <row r="4" spans="1:17" ht="19.5" thickBot="1" x14ac:dyDescent="0.25">
      <c r="B4" s="1294"/>
      <c r="C4" s="1295"/>
      <c r="D4" s="1295"/>
      <c r="E4" s="1295"/>
      <c r="F4" s="1295"/>
      <c r="G4" s="1295"/>
      <c r="H4" s="1295"/>
      <c r="I4" s="1295"/>
      <c r="J4" s="1295"/>
      <c r="K4" s="1296"/>
      <c r="L4" s="1303" t="s">
        <v>583</v>
      </c>
      <c r="M4" s="1304"/>
      <c r="N4" s="1305"/>
      <c r="O4" s="795"/>
      <c r="P4" s="795"/>
      <c r="Q4" s="796"/>
    </row>
    <row r="5" spans="1:17" ht="18.75" x14ac:dyDescent="0.2">
      <c r="B5" s="1294"/>
      <c r="C5" s="1295"/>
      <c r="D5" s="1295"/>
      <c r="E5" s="1295"/>
      <c r="F5" s="1295"/>
      <c r="G5" s="1295"/>
      <c r="H5" s="1295"/>
      <c r="I5" s="1295"/>
      <c r="J5" s="1295"/>
      <c r="K5" s="1296"/>
      <c r="L5" s="1306" t="s">
        <v>584</v>
      </c>
      <c r="M5" s="1307"/>
      <c r="N5" s="1308"/>
      <c r="O5" s="1309" t="s">
        <v>585</v>
      </c>
      <c r="P5" s="1310"/>
      <c r="Q5" s="1311"/>
    </row>
    <row r="6" spans="1:17" ht="18.75" x14ac:dyDescent="0.2">
      <c r="B6" s="1294"/>
      <c r="C6" s="1295"/>
      <c r="D6" s="1295"/>
      <c r="E6" s="1295"/>
      <c r="F6" s="1295"/>
      <c r="G6" s="1295"/>
      <c r="H6" s="1295"/>
      <c r="I6" s="1295"/>
      <c r="J6" s="1295"/>
      <c r="K6" s="1296"/>
      <c r="L6" s="1312"/>
      <c r="M6" s="1313"/>
      <c r="N6" s="1314"/>
      <c r="O6" s="1315"/>
      <c r="P6" s="1316"/>
      <c r="Q6" s="1317"/>
    </row>
    <row r="7" spans="1:17" ht="18.75" x14ac:dyDescent="0.2">
      <c r="B7" s="1294"/>
      <c r="C7" s="1295"/>
      <c r="D7" s="1295"/>
      <c r="E7" s="1295"/>
      <c r="F7" s="1295"/>
      <c r="G7" s="1295"/>
      <c r="H7" s="1295"/>
      <c r="I7" s="1295"/>
      <c r="J7" s="1295"/>
      <c r="K7" s="1296"/>
      <c r="L7" s="1312" t="s">
        <v>586</v>
      </c>
      <c r="M7" s="1313"/>
      <c r="N7" s="1314"/>
      <c r="O7" s="1282"/>
      <c r="P7" s="1283"/>
      <c r="Q7" s="1284"/>
    </row>
    <row r="8" spans="1:17" ht="18.75" x14ac:dyDescent="0.2">
      <c r="B8" s="1294"/>
      <c r="C8" s="1295"/>
      <c r="D8" s="1295"/>
      <c r="E8" s="1295"/>
      <c r="F8" s="1295"/>
      <c r="G8" s="1295"/>
      <c r="H8" s="1295"/>
      <c r="I8" s="1295"/>
      <c r="J8" s="1295"/>
      <c r="K8" s="1296"/>
      <c r="L8" s="1312" t="s">
        <v>36</v>
      </c>
      <c r="M8" s="1313"/>
      <c r="N8" s="1314"/>
      <c r="O8" s="1282"/>
      <c r="P8" s="1283"/>
      <c r="Q8" s="1284"/>
    </row>
    <row r="9" spans="1:17" ht="19.5" thickBot="1" x14ac:dyDescent="0.25">
      <c r="B9" s="1297"/>
      <c r="C9" s="1298"/>
      <c r="D9" s="1298"/>
      <c r="E9" s="1298"/>
      <c r="F9" s="1298"/>
      <c r="G9" s="1298"/>
      <c r="H9" s="1298"/>
      <c r="I9" s="1298"/>
      <c r="J9" s="1298"/>
      <c r="K9" s="1299"/>
      <c r="L9" s="1285" t="s">
        <v>587</v>
      </c>
      <c r="M9" s="1286"/>
      <c r="N9" s="1287"/>
      <c r="O9" s="1288"/>
      <c r="P9" s="1289"/>
      <c r="Q9" s="1290"/>
    </row>
    <row r="10" spans="1:17" ht="31.9" customHeight="1" thickBot="1" x14ac:dyDescent="0.25">
      <c r="B10" s="1149" t="s">
        <v>588</v>
      </c>
      <c r="C10" s="1150"/>
      <c r="D10" s="1151"/>
      <c r="E10" s="1149" t="s">
        <v>589</v>
      </c>
      <c r="F10" s="1150"/>
      <c r="G10" s="1150"/>
      <c r="H10" s="1150"/>
      <c r="I10" s="1150"/>
      <c r="J10" s="1150"/>
      <c r="K10" s="1151"/>
      <c r="L10" s="1149" t="s">
        <v>590</v>
      </c>
      <c r="M10" s="1150"/>
      <c r="N10" s="1150"/>
      <c r="O10" s="1150"/>
      <c r="P10" s="1150"/>
      <c r="Q10" s="1151"/>
    </row>
    <row r="11" spans="1:17" ht="27.6" customHeight="1" thickBot="1" x14ac:dyDescent="0.25">
      <c r="B11" s="1269" t="s">
        <v>591</v>
      </c>
      <c r="C11" s="1270"/>
      <c r="D11" s="797" t="s">
        <v>42</v>
      </c>
      <c r="E11" s="798" t="s">
        <v>43</v>
      </c>
      <c r="F11" s="1271" t="s">
        <v>44</v>
      </c>
      <c r="G11" s="1272"/>
      <c r="H11" s="797" t="s">
        <v>45</v>
      </c>
      <c r="I11" s="799" t="s">
        <v>46</v>
      </c>
      <c r="J11" s="800" t="s">
        <v>47</v>
      </c>
      <c r="K11" s="801" t="s">
        <v>592</v>
      </c>
      <c r="L11" s="1273" t="s">
        <v>593</v>
      </c>
      <c r="M11" s="1255" t="s">
        <v>50</v>
      </c>
      <c r="N11" s="1273" t="s">
        <v>51</v>
      </c>
      <c r="O11" s="1278" t="s">
        <v>52</v>
      </c>
      <c r="P11" s="1279"/>
      <c r="Q11" s="1255" t="s">
        <v>53</v>
      </c>
    </row>
    <row r="12" spans="1:17" ht="30" customHeight="1" x14ac:dyDescent="0.2">
      <c r="B12" s="1258"/>
      <c r="C12" s="1259"/>
      <c r="D12" s="802"/>
      <c r="E12" s="803" t="s">
        <v>594</v>
      </c>
      <c r="F12" s="1260">
        <v>89</v>
      </c>
      <c r="G12" s="1261"/>
      <c r="H12" s="804" t="s">
        <v>595</v>
      </c>
      <c r="I12" s="805" t="s">
        <v>596</v>
      </c>
      <c r="J12" s="806">
        <v>0.12</v>
      </c>
      <c r="K12" s="807">
        <v>0.12</v>
      </c>
      <c r="L12" s="1274"/>
      <c r="M12" s="1256"/>
      <c r="N12" s="1276"/>
      <c r="O12" s="1280"/>
      <c r="P12" s="1274"/>
      <c r="Q12" s="1256"/>
    </row>
    <row r="13" spans="1:17" ht="30" customHeight="1" x14ac:dyDescent="0.2">
      <c r="A13" s="791" t="s">
        <v>597</v>
      </c>
      <c r="B13" s="1262"/>
      <c r="C13" s="1263"/>
      <c r="D13" s="808"/>
      <c r="E13" s="809" t="s">
        <v>598</v>
      </c>
      <c r="F13" s="1220">
        <v>73</v>
      </c>
      <c r="G13" s="1221"/>
      <c r="H13" s="810">
        <v>62</v>
      </c>
      <c r="I13" s="811" t="s">
        <v>302</v>
      </c>
      <c r="J13" s="805">
        <v>97</v>
      </c>
      <c r="K13" s="812">
        <f t="shared" ref="K13:K18" si="0">K12+J13</f>
        <v>97.12</v>
      </c>
      <c r="L13" s="1274"/>
      <c r="M13" s="1256"/>
      <c r="N13" s="1276"/>
      <c r="O13" s="1280"/>
      <c r="P13" s="1274"/>
      <c r="Q13" s="1256"/>
    </row>
    <row r="14" spans="1:17" ht="30" customHeight="1" thickBot="1" x14ac:dyDescent="0.25">
      <c r="A14" s="791" t="s">
        <v>597</v>
      </c>
      <c r="B14" s="1264"/>
      <c r="C14" s="1265"/>
      <c r="D14" s="813"/>
      <c r="E14" s="814" t="s">
        <v>599</v>
      </c>
      <c r="F14" s="1251">
        <v>89</v>
      </c>
      <c r="G14" s="1252"/>
      <c r="H14" s="815">
        <v>62</v>
      </c>
      <c r="I14" s="805" t="s">
        <v>600</v>
      </c>
      <c r="J14" s="816">
        <v>0.25</v>
      </c>
      <c r="K14" s="812">
        <f t="shared" si="0"/>
        <v>97.37</v>
      </c>
      <c r="L14" s="1274"/>
      <c r="M14" s="1256"/>
      <c r="N14" s="1276"/>
      <c r="O14" s="1280"/>
      <c r="P14" s="1274"/>
      <c r="Q14" s="1256"/>
    </row>
    <row r="15" spans="1:17" ht="30" customHeight="1" thickBot="1" x14ac:dyDescent="0.25">
      <c r="B15" s="1266" t="s">
        <v>601</v>
      </c>
      <c r="C15" s="1267"/>
      <c r="D15" s="1268"/>
      <c r="E15" s="809" t="s">
        <v>602</v>
      </c>
      <c r="F15" s="1220">
        <v>73</v>
      </c>
      <c r="G15" s="1221"/>
      <c r="H15" s="810">
        <v>62</v>
      </c>
      <c r="I15" s="811" t="s">
        <v>603</v>
      </c>
      <c r="J15" s="816">
        <v>1012</v>
      </c>
      <c r="K15" s="812">
        <f t="shared" si="0"/>
        <v>1109.3699999999999</v>
      </c>
      <c r="L15" s="1275"/>
      <c r="M15" s="1257"/>
      <c r="N15" s="1277"/>
      <c r="O15" s="1281"/>
      <c r="P15" s="1275"/>
      <c r="Q15" s="1257"/>
    </row>
    <row r="16" spans="1:17" ht="30" customHeight="1" thickBot="1" x14ac:dyDescent="0.25">
      <c r="B16" s="1245" t="s">
        <v>61</v>
      </c>
      <c r="C16" s="1246"/>
      <c r="D16" s="817" t="s">
        <v>62</v>
      </c>
      <c r="E16" s="809" t="s">
        <v>599</v>
      </c>
      <c r="F16" s="1220">
        <v>90</v>
      </c>
      <c r="G16" s="1221"/>
      <c r="H16" s="810">
        <v>60</v>
      </c>
      <c r="I16" s="805" t="s">
        <v>604</v>
      </c>
      <c r="J16" s="805">
        <v>0.25</v>
      </c>
      <c r="K16" s="812">
        <f t="shared" si="0"/>
        <v>1109.6199999999999</v>
      </c>
      <c r="L16" s="1249"/>
      <c r="M16" s="1249"/>
      <c r="N16" s="1249"/>
      <c r="O16" s="1249"/>
      <c r="P16" s="1249"/>
      <c r="Q16" s="1250"/>
    </row>
    <row r="17" spans="2:17" ht="30" customHeight="1" thickBot="1" x14ac:dyDescent="0.25">
      <c r="B17" s="1233"/>
      <c r="C17" s="1234"/>
      <c r="D17" s="818"/>
      <c r="E17" s="819" t="s">
        <v>605</v>
      </c>
      <c r="F17" s="1251">
        <v>73</v>
      </c>
      <c r="G17" s="1252"/>
      <c r="H17" s="815">
        <v>62</v>
      </c>
      <c r="I17" s="805" t="s">
        <v>302</v>
      </c>
      <c r="J17" s="805">
        <v>1694</v>
      </c>
      <c r="K17" s="812">
        <f t="shared" si="0"/>
        <v>2803.62</v>
      </c>
      <c r="L17" s="820" t="s">
        <v>71</v>
      </c>
      <c r="M17" s="821"/>
      <c r="N17" s="822"/>
      <c r="O17" s="1253"/>
      <c r="P17" s="1254"/>
      <c r="Q17" s="823">
        <f>M17+N17-O17</f>
        <v>0</v>
      </c>
    </row>
    <row r="18" spans="2:17" ht="30" customHeight="1" thickBot="1" x14ac:dyDescent="0.25">
      <c r="B18" s="1236" t="s">
        <v>606</v>
      </c>
      <c r="C18" s="1237"/>
      <c r="D18" s="1237"/>
      <c r="E18" s="809" t="s">
        <v>598</v>
      </c>
      <c r="F18" s="1220">
        <v>73</v>
      </c>
      <c r="G18" s="1221"/>
      <c r="H18" s="810">
        <v>62</v>
      </c>
      <c r="I18" s="811" t="s">
        <v>302</v>
      </c>
      <c r="J18" s="816">
        <v>78</v>
      </c>
      <c r="K18" s="812">
        <f t="shared" si="0"/>
        <v>2881.62</v>
      </c>
      <c r="L18" s="824" t="s">
        <v>607</v>
      </c>
      <c r="M18" s="825"/>
      <c r="N18" s="826"/>
      <c r="O18" s="1177"/>
      <c r="P18" s="1226"/>
      <c r="Q18" s="823">
        <f t="shared" ref="Q18:Q31" si="1">M18+N18-O18</f>
        <v>0</v>
      </c>
    </row>
    <row r="19" spans="2:17" ht="30.75" customHeight="1" thickBot="1" x14ac:dyDescent="0.25">
      <c r="B19" s="1245" t="s">
        <v>61</v>
      </c>
      <c r="C19" s="1246"/>
      <c r="D19" s="817" t="s">
        <v>62</v>
      </c>
      <c r="E19" s="814"/>
      <c r="F19" s="827"/>
      <c r="G19" s="828"/>
      <c r="H19" s="815"/>
      <c r="I19" s="805"/>
      <c r="J19" s="829"/>
      <c r="K19" s="812"/>
      <c r="L19" s="830" t="s">
        <v>608</v>
      </c>
      <c r="M19" s="831">
        <v>25</v>
      </c>
      <c r="N19" s="826"/>
      <c r="O19" s="1177"/>
      <c r="P19" s="1226"/>
      <c r="Q19" s="823">
        <f t="shared" si="1"/>
        <v>25</v>
      </c>
    </row>
    <row r="20" spans="2:17" ht="30.75" customHeight="1" x14ac:dyDescent="0.2">
      <c r="B20" s="1247" t="s">
        <v>609</v>
      </c>
      <c r="C20" s="1248"/>
      <c r="D20" s="832" t="s">
        <v>610</v>
      </c>
      <c r="E20" s="819"/>
      <c r="F20" s="815"/>
      <c r="G20" s="815"/>
      <c r="H20" s="815"/>
      <c r="I20" s="805"/>
      <c r="J20" s="833"/>
      <c r="K20" s="812"/>
      <c r="L20" s="820" t="s">
        <v>447</v>
      </c>
      <c r="M20" s="831"/>
      <c r="N20" s="826"/>
      <c r="O20" s="1177"/>
      <c r="P20" s="1226"/>
      <c r="Q20" s="823">
        <f t="shared" si="1"/>
        <v>0</v>
      </c>
    </row>
    <row r="21" spans="2:17" ht="30.75" customHeight="1" thickBot="1" x14ac:dyDescent="0.25">
      <c r="B21" s="1233"/>
      <c r="C21" s="1234"/>
      <c r="D21" s="834"/>
      <c r="E21" s="819"/>
      <c r="F21" s="827"/>
      <c r="G21" s="828"/>
      <c r="H21" s="815"/>
      <c r="I21" s="805"/>
      <c r="J21" s="835"/>
      <c r="K21" s="812"/>
      <c r="L21" s="824" t="s">
        <v>611</v>
      </c>
      <c r="M21" s="831"/>
      <c r="N21" s="826"/>
      <c r="O21" s="1177"/>
      <c r="P21" s="1235"/>
      <c r="Q21" s="836">
        <f t="shared" si="1"/>
        <v>0</v>
      </c>
    </row>
    <row r="22" spans="2:17" ht="30.75" customHeight="1" thickBot="1" x14ac:dyDescent="0.25">
      <c r="B22" s="1236" t="s">
        <v>612</v>
      </c>
      <c r="C22" s="1237"/>
      <c r="D22" s="1237"/>
      <c r="E22" s="1238"/>
      <c r="F22" s="1239"/>
      <c r="G22" s="1239"/>
      <c r="H22" s="1239"/>
      <c r="I22" s="1239"/>
      <c r="J22" s="1239"/>
      <c r="K22" s="1240"/>
      <c r="L22" s="820" t="s">
        <v>613</v>
      </c>
      <c r="M22" s="826"/>
      <c r="N22" s="837"/>
      <c r="O22" s="1177"/>
      <c r="P22" s="1226"/>
      <c r="Q22" s="823">
        <f t="shared" si="1"/>
        <v>0</v>
      </c>
    </row>
    <row r="23" spans="2:17" ht="30.75" customHeight="1" thickBot="1" x14ac:dyDescent="0.35">
      <c r="B23" s="1241" t="s">
        <v>609</v>
      </c>
      <c r="C23" s="1242"/>
      <c r="D23" s="832" t="s">
        <v>610</v>
      </c>
      <c r="E23" s="803"/>
      <c r="F23" s="1243"/>
      <c r="G23" s="1244"/>
      <c r="H23" s="804"/>
      <c r="I23" s="805"/>
      <c r="J23" s="806"/>
      <c r="K23" s="838"/>
      <c r="L23" s="820" t="s">
        <v>614</v>
      </c>
      <c r="M23" s="839"/>
      <c r="N23" s="839"/>
      <c r="O23" s="1222"/>
      <c r="P23" s="1223"/>
      <c r="Q23" s="823">
        <f t="shared" si="1"/>
        <v>0</v>
      </c>
    </row>
    <row r="24" spans="2:17" ht="30.75" customHeight="1" x14ac:dyDescent="0.3">
      <c r="B24" s="1229"/>
      <c r="C24" s="1230"/>
      <c r="D24" s="840"/>
      <c r="E24" s="814"/>
      <c r="F24" s="1227"/>
      <c r="G24" s="1228"/>
      <c r="H24" s="815"/>
      <c r="I24" s="805"/>
      <c r="J24" s="805"/>
      <c r="K24" s="812"/>
      <c r="L24" s="820" t="s">
        <v>615</v>
      </c>
      <c r="M24" s="837"/>
      <c r="N24" s="837"/>
      <c r="O24" s="1177"/>
      <c r="P24" s="1226"/>
      <c r="Q24" s="823">
        <f t="shared" si="1"/>
        <v>0</v>
      </c>
    </row>
    <row r="25" spans="2:17" ht="30.75" customHeight="1" x14ac:dyDescent="0.25">
      <c r="B25" s="1231"/>
      <c r="C25" s="1232"/>
      <c r="D25" s="841"/>
      <c r="E25" s="842"/>
      <c r="F25" s="1224"/>
      <c r="G25" s="1225"/>
      <c r="H25" s="843"/>
      <c r="I25" s="811"/>
      <c r="J25" s="844"/>
      <c r="K25" s="845"/>
      <c r="L25" s="846" t="s">
        <v>616</v>
      </c>
      <c r="M25" s="826"/>
      <c r="N25" s="826"/>
      <c r="O25" s="1177"/>
      <c r="P25" s="1226"/>
      <c r="Q25" s="823">
        <f t="shared" si="1"/>
        <v>0</v>
      </c>
    </row>
    <row r="26" spans="2:17" ht="30.75" customHeight="1" x14ac:dyDescent="0.25">
      <c r="B26" s="1216"/>
      <c r="C26" s="1217"/>
      <c r="D26" s="847"/>
      <c r="E26" s="848"/>
      <c r="F26" s="1224"/>
      <c r="G26" s="1225"/>
      <c r="H26" s="843"/>
      <c r="I26" s="811"/>
      <c r="J26" s="849"/>
      <c r="K26" s="845"/>
      <c r="L26" s="820" t="s">
        <v>617</v>
      </c>
      <c r="M26" s="826"/>
      <c r="N26" s="837"/>
      <c r="O26" s="1177"/>
      <c r="P26" s="1226"/>
      <c r="Q26" s="823">
        <f t="shared" si="1"/>
        <v>0</v>
      </c>
    </row>
    <row r="27" spans="2:17" ht="30.75" customHeight="1" x14ac:dyDescent="0.3">
      <c r="B27" s="1216"/>
      <c r="C27" s="1217"/>
      <c r="D27" s="847"/>
      <c r="E27" s="814"/>
      <c r="F27" s="1227"/>
      <c r="G27" s="1228"/>
      <c r="H27" s="815"/>
      <c r="I27" s="805"/>
      <c r="J27" s="850"/>
      <c r="K27" s="845"/>
      <c r="L27" s="851" t="s">
        <v>618</v>
      </c>
      <c r="M27" s="839"/>
      <c r="N27" s="839"/>
      <c r="O27" s="1222"/>
      <c r="P27" s="1223"/>
      <c r="Q27" s="823">
        <v>0</v>
      </c>
    </row>
    <row r="28" spans="2:17" ht="30.75" customHeight="1" x14ac:dyDescent="0.2">
      <c r="B28" s="1216"/>
      <c r="C28" s="1217"/>
      <c r="D28" s="847"/>
      <c r="E28" s="809"/>
      <c r="F28" s="1220"/>
      <c r="G28" s="1221"/>
      <c r="H28" s="810"/>
      <c r="I28" s="811"/>
      <c r="J28" s="850"/>
      <c r="K28" s="845"/>
      <c r="L28" s="820" t="s">
        <v>619</v>
      </c>
      <c r="M28" s="839"/>
      <c r="N28" s="839"/>
      <c r="O28" s="1222">
        <v>1000</v>
      </c>
      <c r="P28" s="1223"/>
      <c r="Q28" s="823"/>
    </row>
    <row r="29" spans="2:17" ht="30.75" customHeight="1" x14ac:dyDescent="0.2">
      <c r="B29" s="1216"/>
      <c r="C29" s="1217"/>
      <c r="D29" s="847"/>
      <c r="E29" s="809"/>
      <c r="F29" s="1220"/>
      <c r="G29" s="1221"/>
      <c r="H29" s="810"/>
      <c r="I29" s="811"/>
      <c r="J29" s="810"/>
      <c r="K29" s="845" t="str">
        <f t="shared" ref="K29:K30" si="2">IF(J29="","",J29+K28)</f>
        <v/>
      </c>
      <c r="L29" s="824" t="s">
        <v>620</v>
      </c>
      <c r="M29" s="831"/>
      <c r="N29" s="826"/>
      <c r="O29" s="1177"/>
      <c r="P29" s="1178"/>
      <c r="Q29" s="823">
        <f t="shared" si="1"/>
        <v>0</v>
      </c>
    </row>
    <row r="30" spans="2:17" ht="30.75" customHeight="1" x14ac:dyDescent="0.2">
      <c r="B30" s="1216"/>
      <c r="C30" s="1217"/>
      <c r="D30" s="847"/>
      <c r="E30" s="852"/>
      <c r="F30" s="1218"/>
      <c r="G30" s="1218"/>
      <c r="H30" s="810"/>
      <c r="I30" s="811"/>
      <c r="J30" s="853"/>
      <c r="K30" s="845" t="str">
        <f t="shared" si="2"/>
        <v/>
      </c>
      <c r="L30" s="824" t="s">
        <v>621</v>
      </c>
      <c r="M30" s="831"/>
      <c r="N30" s="826"/>
      <c r="O30" s="1177"/>
      <c r="P30" s="1178"/>
      <c r="Q30" s="823">
        <f t="shared" si="1"/>
        <v>0</v>
      </c>
    </row>
    <row r="31" spans="2:17" ht="30.75" customHeight="1" thickBot="1" x14ac:dyDescent="0.3">
      <c r="B31" s="1216"/>
      <c r="C31" s="1217"/>
      <c r="D31" s="854"/>
      <c r="E31" s="855"/>
      <c r="F31" s="1219"/>
      <c r="G31" s="1219"/>
      <c r="H31" s="856"/>
      <c r="I31" s="857"/>
      <c r="J31" s="858"/>
      <c r="K31" s="859"/>
      <c r="L31" s="851" t="s">
        <v>622</v>
      </c>
      <c r="M31" s="831"/>
      <c r="N31" s="826"/>
      <c r="O31" s="1177"/>
      <c r="P31" s="1178"/>
      <c r="Q31" s="823">
        <f t="shared" si="1"/>
        <v>0</v>
      </c>
    </row>
    <row r="32" spans="2:17" ht="20.25" hidden="1" customHeight="1" thickBot="1" x14ac:dyDescent="0.3">
      <c r="B32" s="860"/>
      <c r="C32" s="861"/>
      <c r="D32" s="862"/>
      <c r="E32" s="1205"/>
      <c r="F32" s="1206"/>
      <c r="G32" s="1206"/>
      <c r="H32" s="1206"/>
      <c r="I32" s="1207"/>
      <c r="J32" s="863"/>
      <c r="K32" s="864"/>
      <c r="L32" s="149"/>
      <c r="M32" s="826"/>
      <c r="N32" s="826"/>
      <c r="O32" s="1177"/>
      <c r="P32" s="1178"/>
      <c r="Q32" s="823"/>
    </row>
    <row r="33" spans="2:17" ht="19.5" hidden="1" customHeight="1" thickBot="1" x14ac:dyDescent="0.25">
      <c r="B33" s="865"/>
      <c r="C33" s="865"/>
      <c r="D33" s="866"/>
      <c r="E33" s="1208"/>
      <c r="F33" s="1209"/>
      <c r="G33" s="1209"/>
      <c r="H33" s="1209"/>
      <c r="I33" s="1209"/>
      <c r="J33" s="1210"/>
      <c r="K33" s="1214"/>
      <c r="L33" s="149"/>
      <c r="M33" s="839"/>
      <c r="N33" s="839"/>
      <c r="O33" s="1177"/>
      <c r="P33" s="1178"/>
      <c r="Q33" s="823"/>
    </row>
    <row r="34" spans="2:17" ht="15.75" hidden="1" customHeight="1" thickBot="1" x14ac:dyDescent="0.25">
      <c r="B34" s="867"/>
      <c r="C34" s="868"/>
      <c r="D34" s="869"/>
      <c r="E34" s="1211"/>
      <c r="F34" s="1212"/>
      <c r="G34" s="1212"/>
      <c r="H34" s="1212"/>
      <c r="I34" s="1212"/>
      <c r="J34" s="1213"/>
      <c r="K34" s="1215"/>
      <c r="L34" s="125"/>
      <c r="M34" s="826"/>
      <c r="N34" s="837"/>
      <c r="O34" s="1177"/>
      <c r="P34" s="1178"/>
      <c r="Q34" s="823"/>
    </row>
    <row r="35" spans="2:17" ht="33" customHeight="1" thickBot="1" x14ac:dyDescent="0.25">
      <c r="B35" s="1168" t="s">
        <v>623</v>
      </c>
      <c r="C35" s="1199"/>
      <c r="D35" s="1200"/>
      <c r="E35" s="1149" t="s">
        <v>624</v>
      </c>
      <c r="F35" s="1150"/>
      <c r="G35" s="1151"/>
      <c r="H35" s="1149" t="s">
        <v>122</v>
      </c>
      <c r="I35" s="1150"/>
      <c r="J35" s="1150"/>
      <c r="K35" s="1150"/>
      <c r="L35" s="125" t="s">
        <v>625</v>
      </c>
      <c r="M35" s="831">
        <v>12</v>
      </c>
      <c r="N35" s="826"/>
      <c r="O35" s="1177"/>
      <c r="P35" s="1178"/>
      <c r="Q35" s="823">
        <f t="shared" ref="Q35" si="3">M35+N35-O35</f>
        <v>12</v>
      </c>
    </row>
    <row r="36" spans="2:17" ht="20.25" customHeight="1" thickBot="1" x14ac:dyDescent="0.3">
      <c r="B36" s="1201" t="s">
        <v>626</v>
      </c>
      <c r="C36" s="1202"/>
      <c r="D36" s="870"/>
      <c r="E36" s="871" t="s">
        <v>627</v>
      </c>
      <c r="F36" s="1203"/>
      <c r="G36" s="1204"/>
      <c r="H36" s="872" t="s">
        <v>126</v>
      </c>
      <c r="I36" s="873" t="s">
        <v>127</v>
      </c>
      <c r="J36" s="873" t="s">
        <v>128</v>
      </c>
      <c r="K36" s="874" t="s">
        <v>129</v>
      </c>
      <c r="L36" s="125"/>
      <c r="M36" s="837"/>
      <c r="N36" s="837"/>
      <c r="O36" s="1177"/>
      <c r="P36" s="1178"/>
      <c r="Q36" s="823"/>
    </row>
    <row r="37" spans="2:17" ht="17.25" customHeight="1" thickBot="1" x14ac:dyDescent="0.3">
      <c r="B37" s="1193" t="s">
        <v>628</v>
      </c>
      <c r="C37" s="1194"/>
      <c r="D37" s="870"/>
      <c r="E37" s="871" t="s">
        <v>629</v>
      </c>
      <c r="F37" s="1161"/>
      <c r="G37" s="1162"/>
      <c r="H37" s="875" t="s">
        <v>132</v>
      </c>
      <c r="I37" s="875"/>
      <c r="J37" s="876"/>
      <c r="K37" s="877"/>
      <c r="L37" s="125"/>
      <c r="M37" s="837"/>
      <c r="N37" s="837"/>
      <c r="O37" s="1177"/>
      <c r="P37" s="1178"/>
      <c r="Q37" s="823"/>
    </row>
    <row r="38" spans="2:17" ht="18.75" thickBot="1" x14ac:dyDescent="0.3">
      <c r="B38" s="1195" t="s">
        <v>630</v>
      </c>
      <c r="C38" s="1196"/>
      <c r="D38" s="878"/>
      <c r="E38" s="879" t="s">
        <v>631</v>
      </c>
      <c r="F38" s="1197"/>
      <c r="G38" s="1198"/>
      <c r="H38" s="875" t="s">
        <v>139</v>
      </c>
      <c r="I38" s="875"/>
      <c r="J38" s="876"/>
      <c r="K38" s="877"/>
      <c r="L38" s="125"/>
      <c r="M38" s="837"/>
      <c r="N38" s="837"/>
      <c r="O38" s="1177"/>
      <c r="P38" s="1178"/>
      <c r="Q38" s="823"/>
    </row>
    <row r="39" spans="2:17" ht="18.75" thickBot="1" x14ac:dyDescent="0.3">
      <c r="B39" s="1189" t="s">
        <v>632</v>
      </c>
      <c r="C39" s="1190"/>
      <c r="D39" s="878"/>
      <c r="E39" s="880" t="s">
        <v>633</v>
      </c>
      <c r="F39" s="1161"/>
      <c r="G39" s="1162"/>
      <c r="H39" s="875" t="s">
        <v>332</v>
      </c>
      <c r="I39" s="875"/>
      <c r="J39" s="876"/>
      <c r="K39" s="877"/>
      <c r="L39" s="125"/>
      <c r="M39" s="839"/>
      <c r="N39" s="839"/>
      <c r="O39" s="1177"/>
      <c r="P39" s="1178"/>
      <c r="Q39" s="823"/>
    </row>
    <row r="40" spans="2:17" ht="15.75" customHeight="1" thickBot="1" x14ac:dyDescent="0.3">
      <c r="B40" s="1191" t="s">
        <v>634</v>
      </c>
      <c r="C40" s="1192"/>
      <c r="D40" s="878"/>
      <c r="E40" s="880" t="s">
        <v>635</v>
      </c>
      <c r="F40" s="1161"/>
      <c r="G40" s="1162"/>
      <c r="H40" s="875" t="s">
        <v>146</v>
      </c>
      <c r="I40" s="881"/>
      <c r="J40" s="876"/>
      <c r="K40" s="877"/>
      <c r="L40" s="149"/>
      <c r="M40" s="839"/>
      <c r="N40" s="839"/>
      <c r="O40" s="1177"/>
      <c r="P40" s="1178"/>
      <c r="Q40" s="823"/>
    </row>
    <row r="41" spans="2:17" ht="16.5" customHeight="1" thickBot="1" x14ac:dyDescent="0.25">
      <c r="B41" s="1175"/>
      <c r="C41" s="1176"/>
      <c r="D41" s="878"/>
      <c r="E41" s="882" t="s">
        <v>177</v>
      </c>
      <c r="F41" s="1161"/>
      <c r="G41" s="1162"/>
      <c r="H41" s="883" t="s">
        <v>151</v>
      </c>
      <c r="I41" s="881"/>
      <c r="J41" s="876"/>
      <c r="K41" s="877"/>
      <c r="L41" s="125"/>
      <c r="M41" s="826"/>
      <c r="N41" s="884"/>
      <c r="O41" s="1177"/>
      <c r="P41" s="1178"/>
      <c r="Q41" s="823"/>
    </row>
    <row r="42" spans="2:17" ht="17.25" customHeight="1" thickBot="1" x14ac:dyDescent="0.25">
      <c r="B42" s="1175"/>
      <c r="C42" s="1176"/>
      <c r="D42" s="885"/>
      <c r="E42" s="879" t="s">
        <v>636</v>
      </c>
      <c r="F42" s="1161"/>
      <c r="G42" s="1162"/>
      <c r="H42" s="883" t="s">
        <v>154</v>
      </c>
      <c r="I42" s="881"/>
      <c r="J42" s="876"/>
      <c r="K42" s="886"/>
      <c r="L42" s="125"/>
      <c r="M42" s="826"/>
      <c r="N42" s="884"/>
      <c r="O42" s="1177"/>
      <c r="P42" s="1178"/>
      <c r="Q42" s="823"/>
    </row>
    <row r="43" spans="2:17" ht="20.25" customHeight="1" thickBot="1" x14ac:dyDescent="0.25">
      <c r="B43" s="1175"/>
      <c r="C43" s="1176"/>
      <c r="D43" s="887"/>
      <c r="E43" s="879" t="s">
        <v>172</v>
      </c>
      <c r="F43" s="1161"/>
      <c r="G43" s="1162"/>
      <c r="H43" s="1186" t="s">
        <v>637</v>
      </c>
      <c r="I43" s="1187"/>
      <c r="J43" s="1186"/>
      <c r="K43" s="1188"/>
      <c r="L43" s="888"/>
      <c r="M43" s="889"/>
      <c r="N43" s="890"/>
      <c r="O43" s="1177"/>
      <c r="P43" s="1178"/>
      <c r="Q43" s="823"/>
    </row>
    <row r="44" spans="2:17" ht="24" customHeight="1" thickBot="1" x14ac:dyDescent="0.25">
      <c r="B44" s="1175"/>
      <c r="C44" s="1176"/>
      <c r="D44" s="885"/>
      <c r="E44" s="880" t="s">
        <v>168</v>
      </c>
      <c r="F44" s="1161"/>
      <c r="G44" s="1162"/>
      <c r="H44" s="1186" t="s">
        <v>473</v>
      </c>
      <c r="I44" s="1188"/>
      <c r="J44" s="1187"/>
      <c r="K44" s="891"/>
      <c r="L44" s="892"/>
      <c r="M44" s="893"/>
      <c r="N44" s="893"/>
      <c r="O44" s="1177"/>
      <c r="P44" s="1178"/>
      <c r="Q44" s="894"/>
    </row>
    <row r="45" spans="2:17" ht="19.5" customHeight="1" thickBot="1" x14ac:dyDescent="0.25">
      <c r="B45" s="1175"/>
      <c r="C45" s="1176"/>
      <c r="D45" s="895" t="s">
        <v>34</v>
      </c>
      <c r="E45" s="880" t="s">
        <v>475</v>
      </c>
      <c r="F45" s="1161"/>
      <c r="G45" s="1162"/>
      <c r="H45" s="896"/>
      <c r="I45" s="897"/>
      <c r="J45" s="898"/>
      <c r="K45" s="898"/>
      <c r="L45" s="899"/>
      <c r="M45" s="900"/>
      <c r="N45" s="901"/>
      <c r="O45" s="1177"/>
      <c r="P45" s="1178"/>
      <c r="Q45" s="902"/>
    </row>
    <row r="46" spans="2:17" ht="15.75" customHeight="1" thickBot="1" x14ac:dyDescent="0.25">
      <c r="B46" s="1175"/>
      <c r="C46" s="1176"/>
      <c r="D46" s="903"/>
      <c r="E46" s="904" t="s">
        <v>180</v>
      </c>
      <c r="F46" s="1161"/>
      <c r="G46" s="1162"/>
      <c r="H46" s="1184" t="s">
        <v>174</v>
      </c>
      <c r="I46" s="905" t="s">
        <v>175</v>
      </c>
      <c r="J46" s="906" t="s">
        <v>176</v>
      </c>
      <c r="K46" s="907" t="s">
        <v>638</v>
      </c>
      <c r="L46" s="908"/>
      <c r="M46" s="909"/>
      <c r="N46" s="910"/>
      <c r="O46" s="1177"/>
      <c r="P46" s="1178"/>
      <c r="Q46" s="902"/>
    </row>
    <row r="47" spans="2:17" ht="18.75" customHeight="1" x14ac:dyDescent="0.2">
      <c r="B47" s="1175"/>
      <c r="C47" s="1176"/>
      <c r="D47" s="911"/>
      <c r="E47" s="880" t="s">
        <v>639</v>
      </c>
      <c r="F47" s="1161"/>
      <c r="G47" s="1162"/>
      <c r="H47" s="1185"/>
      <c r="I47" s="912"/>
      <c r="J47" s="913"/>
      <c r="K47" s="914"/>
      <c r="L47" s="908"/>
      <c r="M47" s="910"/>
      <c r="N47" s="910"/>
      <c r="O47" s="1177"/>
      <c r="P47" s="1178"/>
      <c r="Q47" s="902"/>
    </row>
    <row r="48" spans="2:17" ht="15.75" customHeight="1" thickBot="1" x14ac:dyDescent="0.25">
      <c r="B48" s="1175"/>
      <c r="C48" s="1176"/>
      <c r="D48" s="915"/>
      <c r="E48" s="916" t="s">
        <v>640</v>
      </c>
      <c r="F48" s="1161"/>
      <c r="G48" s="1162"/>
      <c r="H48" s="1185"/>
      <c r="I48" s="917"/>
      <c r="J48" s="918"/>
      <c r="K48" s="914"/>
      <c r="L48" s="919"/>
      <c r="M48" s="920"/>
      <c r="N48" s="920"/>
      <c r="O48" s="1177"/>
      <c r="P48" s="1178"/>
      <c r="Q48" s="902"/>
    </row>
    <row r="49" spans="2:22" ht="27" customHeight="1" thickBot="1" x14ac:dyDescent="0.25">
      <c r="B49" s="1179" t="s">
        <v>641</v>
      </c>
      <c r="C49" s="1180"/>
      <c r="D49" s="1181"/>
      <c r="E49" s="921" t="s">
        <v>642</v>
      </c>
      <c r="F49" s="1161"/>
      <c r="G49" s="1162"/>
      <c r="H49" s="1185"/>
      <c r="I49" s="912"/>
      <c r="J49" s="918"/>
      <c r="K49" s="922"/>
      <c r="L49" s="923"/>
      <c r="M49" s="924"/>
      <c r="N49" s="924"/>
      <c r="O49" s="1182"/>
      <c r="P49" s="1183"/>
      <c r="Q49" s="925"/>
    </row>
    <row r="50" spans="2:22" ht="21.75" customHeight="1" x14ac:dyDescent="0.2">
      <c r="B50" s="1163"/>
      <c r="C50" s="1164"/>
      <c r="D50" s="1165"/>
      <c r="E50" s="926" t="s">
        <v>643</v>
      </c>
      <c r="F50" s="1161"/>
      <c r="G50" s="1162"/>
      <c r="H50" s="1185"/>
      <c r="I50" s="927"/>
      <c r="J50" s="913"/>
      <c r="K50" s="928"/>
      <c r="L50" s="1166" t="s">
        <v>194</v>
      </c>
      <c r="M50" s="1169" t="s">
        <v>644</v>
      </c>
      <c r="N50" s="1172" t="s">
        <v>196</v>
      </c>
      <c r="O50" s="1169" t="s">
        <v>197</v>
      </c>
      <c r="P50" s="1152" t="s">
        <v>645</v>
      </c>
      <c r="Q50" s="1155" t="s">
        <v>53</v>
      </c>
    </row>
    <row r="51" spans="2:22" ht="20.25" customHeight="1" x14ac:dyDescent="0.2">
      <c r="B51" s="1158"/>
      <c r="C51" s="1159"/>
      <c r="D51" s="1160"/>
      <c r="E51" s="926" t="s">
        <v>646</v>
      </c>
      <c r="F51" s="1161"/>
      <c r="G51" s="1162"/>
      <c r="H51" s="1185"/>
      <c r="I51" s="927"/>
      <c r="J51" s="912"/>
      <c r="K51" s="929"/>
      <c r="L51" s="1167"/>
      <c r="M51" s="1170"/>
      <c r="N51" s="1173"/>
      <c r="O51" s="1170"/>
      <c r="P51" s="1153"/>
      <c r="Q51" s="1156"/>
    </row>
    <row r="52" spans="2:22" ht="19.5" customHeight="1" x14ac:dyDescent="0.2">
      <c r="B52" s="1163"/>
      <c r="C52" s="1164"/>
      <c r="D52" s="1165"/>
      <c r="E52" s="930" t="s">
        <v>647</v>
      </c>
      <c r="F52" s="1161"/>
      <c r="G52" s="1162"/>
      <c r="H52" s="1185"/>
      <c r="I52" s="931"/>
      <c r="J52" s="932"/>
      <c r="K52" s="933"/>
      <c r="L52" s="1167"/>
      <c r="M52" s="1170"/>
      <c r="N52" s="1173"/>
      <c r="O52" s="1170"/>
      <c r="P52" s="1153"/>
      <c r="Q52" s="1156"/>
    </row>
    <row r="53" spans="2:22" ht="21.75" customHeight="1" thickBot="1" x14ac:dyDescent="0.25">
      <c r="B53" s="1158"/>
      <c r="C53" s="1159"/>
      <c r="D53" s="1160"/>
      <c r="E53" s="921" t="s">
        <v>187</v>
      </c>
      <c r="F53" s="1161"/>
      <c r="G53" s="1162"/>
      <c r="H53" s="1185"/>
      <c r="I53" s="931"/>
      <c r="J53" s="913"/>
      <c r="K53" s="934"/>
      <c r="L53" s="1168"/>
      <c r="M53" s="1171"/>
      <c r="N53" s="1174"/>
      <c r="O53" s="1171"/>
      <c r="P53" s="1154"/>
      <c r="Q53" s="1157"/>
    </row>
    <row r="54" spans="2:22" ht="30" customHeight="1" thickBot="1" x14ac:dyDescent="0.25">
      <c r="B54" s="1138"/>
      <c r="C54" s="1139"/>
      <c r="D54" s="1140"/>
      <c r="E54" s="930" t="s">
        <v>648</v>
      </c>
      <c r="F54" s="1141"/>
      <c r="G54" s="1142"/>
      <c r="H54" s="1185"/>
      <c r="I54" s="935"/>
      <c r="J54" s="936"/>
      <c r="K54" s="937"/>
      <c r="L54" s="938" t="s">
        <v>649</v>
      </c>
      <c r="M54" s="1143">
        <v>515</v>
      </c>
      <c r="N54" s="1145"/>
      <c r="O54" s="1147">
        <v>115</v>
      </c>
      <c r="P54" s="939"/>
      <c r="Q54" s="1148">
        <f>M54+N54-P55-P54-O54</f>
        <v>400</v>
      </c>
    </row>
    <row r="55" spans="2:22" ht="26.25" customHeight="1" thickBot="1" x14ac:dyDescent="0.25">
      <c r="B55" s="1149" t="s">
        <v>650</v>
      </c>
      <c r="C55" s="1150"/>
      <c r="D55" s="1150"/>
      <c r="E55" s="1150"/>
      <c r="F55" s="1150"/>
      <c r="G55" s="1150"/>
      <c r="H55" s="1150"/>
      <c r="I55" s="1150"/>
      <c r="J55" s="1150"/>
      <c r="K55" s="1151"/>
      <c r="L55" s="938" t="s">
        <v>651</v>
      </c>
      <c r="M55" s="1144"/>
      <c r="N55" s="1146"/>
      <c r="O55" s="1144"/>
      <c r="P55" s="940"/>
      <c r="Q55" s="1148"/>
    </row>
    <row r="56" spans="2:22" ht="28.9" customHeight="1" x14ac:dyDescent="0.2">
      <c r="B56" s="1130" t="s">
        <v>652</v>
      </c>
      <c r="C56" s="1131"/>
      <c r="D56" s="1131"/>
      <c r="E56" s="1128">
        <v>40</v>
      </c>
      <c r="F56" s="1129"/>
      <c r="G56" s="1129"/>
      <c r="H56" s="1129"/>
      <c r="I56" s="1129"/>
      <c r="J56" s="1129"/>
      <c r="K56" s="1129"/>
      <c r="L56" s="1132" t="s">
        <v>653</v>
      </c>
      <c r="M56" s="1134">
        <v>10</v>
      </c>
      <c r="N56" s="1136"/>
      <c r="O56" s="1134">
        <v>0</v>
      </c>
      <c r="P56" s="941"/>
      <c r="Q56" s="1124">
        <f>M56+N56-O56-P56-P57</f>
        <v>10</v>
      </c>
    </row>
    <row r="57" spans="2:22" ht="28.15" customHeight="1" thickBot="1" x14ac:dyDescent="0.25">
      <c r="B57" s="1126" t="s">
        <v>654</v>
      </c>
      <c r="C57" s="1127"/>
      <c r="D57" s="1127"/>
      <c r="E57" s="1128" t="s">
        <v>655</v>
      </c>
      <c r="F57" s="1129"/>
      <c r="G57" s="1129"/>
      <c r="H57" s="1129"/>
      <c r="I57" s="1129"/>
      <c r="J57" s="1129"/>
      <c r="K57" s="1129"/>
      <c r="L57" s="1133"/>
      <c r="M57" s="1135"/>
      <c r="N57" s="1137"/>
      <c r="O57" s="1135"/>
      <c r="P57" s="942"/>
      <c r="Q57" s="1125"/>
    </row>
    <row r="58" spans="2:22" ht="28.15" customHeight="1" thickBot="1" x14ac:dyDescent="0.25">
      <c r="B58" s="1104" t="s">
        <v>216</v>
      </c>
      <c r="C58" s="1105"/>
      <c r="D58" s="1105"/>
      <c r="E58" s="1105"/>
      <c r="F58" s="1105"/>
      <c r="G58" s="1105"/>
      <c r="H58" s="1105"/>
      <c r="I58" s="943" t="s">
        <v>217</v>
      </c>
      <c r="J58" s="943" t="s">
        <v>218</v>
      </c>
      <c r="K58" s="944" t="s">
        <v>219</v>
      </c>
      <c r="L58" s="945" t="s">
        <v>656</v>
      </c>
      <c r="M58" s="941">
        <v>0</v>
      </c>
      <c r="N58" s="946"/>
      <c r="O58" s="942"/>
      <c r="P58" s="942"/>
      <c r="Q58" s="947">
        <f t="shared" ref="Q58" si="4">M58+N58-O58</f>
        <v>0</v>
      </c>
      <c r="T58" s="948"/>
      <c r="U58" s="948"/>
      <c r="V58" s="949"/>
    </row>
    <row r="59" spans="2:22" ht="81.75" customHeight="1" x14ac:dyDescent="0.2">
      <c r="B59" s="1115" t="s">
        <v>657</v>
      </c>
      <c r="C59" s="1116"/>
      <c r="D59" s="1116"/>
      <c r="E59" s="1116"/>
      <c r="F59" s="1116"/>
      <c r="G59" s="1116"/>
      <c r="H59" s="1117"/>
      <c r="I59" s="950">
        <v>0.29166666666666669</v>
      </c>
      <c r="J59" s="950">
        <v>0.29166666666666669</v>
      </c>
      <c r="K59" s="951" t="s">
        <v>544</v>
      </c>
      <c r="L59" s="945" t="s">
        <v>658</v>
      </c>
      <c r="M59" s="952">
        <v>140</v>
      </c>
      <c r="N59" s="946"/>
      <c r="O59" s="941">
        <v>3</v>
      </c>
      <c r="P59" s="941"/>
      <c r="Q59" s="947">
        <f>M59+N59-O59-P59</f>
        <v>137</v>
      </c>
      <c r="T59" s="948"/>
      <c r="U59" s="948"/>
      <c r="V59" s="949"/>
    </row>
    <row r="60" spans="2:22" ht="36" customHeight="1" x14ac:dyDescent="0.2">
      <c r="B60" s="1115"/>
      <c r="C60" s="1116"/>
      <c r="D60" s="1116"/>
      <c r="E60" s="1116"/>
      <c r="F60" s="1116"/>
      <c r="G60" s="1116"/>
      <c r="H60" s="1117"/>
      <c r="I60" s="950"/>
      <c r="J60" s="950"/>
      <c r="K60" s="951"/>
      <c r="L60" s="945" t="s">
        <v>659</v>
      </c>
      <c r="M60" s="952"/>
      <c r="N60" s="946"/>
      <c r="O60" s="942"/>
      <c r="P60" s="942"/>
      <c r="Q60" s="947">
        <f>M60+N60-O60</f>
        <v>0</v>
      </c>
      <c r="T60" s="948"/>
      <c r="U60" s="948"/>
      <c r="V60" s="949"/>
    </row>
    <row r="61" spans="2:22" ht="51" customHeight="1" x14ac:dyDescent="0.2">
      <c r="B61" s="1115"/>
      <c r="C61" s="1116"/>
      <c r="D61" s="1116"/>
      <c r="E61" s="1116"/>
      <c r="F61" s="1116"/>
      <c r="G61" s="1116"/>
      <c r="H61" s="1117"/>
      <c r="I61" s="950"/>
      <c r="J61" s="950"/>
      <c r="K61" s="951"/>
      <c r="L61" s="953" t="s">
        <v>660</v>
      </c>
      <c r="M61" s="954">
        <v>10</v>
      </c>
      <c r="N61" s="955"/>
      <c r="O61" s="942"/>
      <c r="P61" s="942"/>
      <c r="Q61" s="947">
        <f>M61+N61-O61</f>
        <v>10</v>
      </c>
      <c r="T61" s="948"/>
      <c r="U61" s="948"/>
      <c r="V61" s="949"/>
    </row>
    <row r="62" spans="2:22" ht="81" customHeight="1" x14ac:dyDescent="0.2">
      <c r="B62" s="1115"/>
      <c r="C62" s="1116"/>
      <c r="D62" s="1116"/>
      <c r="E62" s="1116"/>
      <c r="F62" s="1116"/>
      <c r="G62" s="1116"/>
      <c r="H62" s="1117"/>
      <c r="I62" s="950"/>
      <c r="J62" s="950"/>
      <c r="K62" s="950"/>
      <c r="L62" s="945" t="s">
        <v>661</v>
      </c>
      <c r="M62" s="956"/>
      <c r="N62" s="957"/>
      <c r="O62" s="941"/>
      <c r="P62" s="941"/>
      <c r="Q62" s="947">
        <f>M62+N62-O62-P62</f>
        <v>0</v>
      </c>
      <c r="T62" s="948"/>
      <c r="U62" s="948"/>
      <c r="V62" s="949"/>
    </row>
    <row r="63" spans="2:22" ht="55.5" customHeight="1" x14ac:dyDescent="0.2">
      <c r="B63" s="1115"/>
      <c r="C63" s="1116"/>
      <c r="D63" s="1116"/>
      <c r="E63" s="1116"/>
      <c r="F63" s="1116"/>
      <c r="G63" s="1116"/>
      <c r="H63" s="1117"/>
      <c r="I63" s="950"/>
      <c r="J63" s="950"/>
      <c r="K63" s="951"/>
      <c r="L63" s="958"/>
      <c r="M63" s="954"/>
      <c r="N63" s="955"/>
      <c r="O63" s="942"/>
      <c r="P63" s="942"/>
      <c r="Q63" s="947"/>
      <c r="T63" s="948"/>
      <c r="U63" s="948"/>
      <c r="V63" s="949"/>
    </row>
    <row r="64" spans="2:22" ht="60" customHeight="1" x14ac:dyDescent="0.2">
      <c r="B64" s="1115"/>
      <c r="C64" s="1116"/>
      <c r="D64" s="1116"/>
      <c r="E64" s="1116"/>
      <c r="F64" s="1116"/>
      <c r="G64" s="1116"/>
      <c r="H64" s="1117"/>
      <c r="I64" s="951"/>
      <c r="J64" s="951"/>
      <c r="K64" s="951"/>
      <c r="L64" s="959"/>
      <c r="M64" s="956"/>
      <c r="N64" s="957"/>
      <c r="O64" s="1118"/>
      <c r="P64" s="1119"/>
      <c r="Q64" s="947"/>
    </row>
    <row r="65" spans="1:24" ht="54" customHeight="1" x14ac:dyDescent="0.2">
      <c r="B65" s="1115"/>
      <c r="C65" s="1116"/>
      <c r="D65" s="1116"/>
      <c r="E65" s="1116"/>
      <c r="F65" s="1116"/>
      <c r="G65" s="1116"/>
      <c r="H65" s="1117"/>
      <c r="I65" s="951"/>
      <c r="J65" s="951"/>
      <c r="K65" s="951"/>
      <c r="L65" s="765"/>
      <c r="M65" s="941"/>
      <c r="N65" s="957"/>
      <c r="O65" s="1118"/>
      <c r="P65" s="1119"/>
      <c r="Q65" s="947"/>
      <c r="T65" s="1123"/>
      <c r="U65" s="1123"/>
      <c r="V65" s="1123"/>
      <c r="W65" s="1123"/>
      <c r="X65" s="1123"/>
    </row>
    <row r="66" spans="1:24" ht="57" customHeight="1" x14ac:dyDescent="0.2">
      <c r="A66" s="791" t="s">
        <v>662</v>
      </c>
      <c r="B66" s="1115"/>
      <c r="C66" s="1116"/>
      <c r="D66" s="1116"/>
      <c r="E66" s="1116"/>
      <c r="F66" s="1116"/>
      <c r="G66" s="1116"/>
      <c r="H66" s="1117"/>
      <c r="I66" s="951"/>
      <c r="J66" s="950"/>
      <c r="K66" s="951"/>
      <c r="L66" s="960"/>
      <c r="M66" s="941"/>
      <c r="N66" s="961"/>
      <c r="O66" s="1118"/>
      <c r="P66" s="1119"/>
      <c r="Q66" s="962"/>
      <c r="T66" s="1123"/>
      <c r="U66" s="1123"/>
      <c r="V66" s="1123"/>
      <c r="W66" s="1123"/>
      <c r="X66" s="1123"/>
    </row>
    <row r="67" spans="1:24" ht="56.25" customHeight="1" x14ac:dyDescent="0.2">
      <c r="B67" s="1115"/>
      <c r="C67" s="1116"/>
      <c r="D67" s="1116"/>
      <c r="E67" s="1116"/>
      <c r="F67" s="1116"/>
      <c r="G67" s="1116"/>
      <c r="H67" s="1117"/>
      <c r="I67" s="950"/>
      <c r="J67" s="963"/>
      <c r="K67" s="951"/>
      <c r="L67" s="758"/>
      <c r="M67" s="941"/>
      <c r="N67" s="957"/>
      <c r="O67" s="1118"/>
      <c r="P67" s="1119"/>
      <c r="Q67" s="962"/>
    </row>
    <row r="68" spans="1:24" ht="60" customHeight="1" x14ac:dyDescent="0.2">
      <c r="B68" s="1115"/>
      <c r="C68" s="1116"/>
      <c r="D68" s="1116"/>
      <c r="E68" s="1116"/>
      <c r="F68" s="1116"/>
      <c r="G68" s="1116"/>
      <c r="H68" s="1117"/>
      <c r="I68" s="950"/>
      <c r="J68" s="963"/>
      <c r="K68" s="964"/>
      <c r="L68" s="758"/>
      <c r="M68" s="941"/>
      <c r="N68" s="957"/>
      <c r="O68" s="965"/>
      <c r="P68" s="966"/>
      <c r="Q68" s="962"/>
    </row>
    <row r="69" spans="1:24" ht="57" customHeight="1" x14ac:dyDescent="0.3">
      <c r="B69" s="1115"/>
      <c r="C69" s="1116"/>
      <c r="D69" s="1116"/>
      <c r="E69" s="1116"/>
      <c r="F69" s="1116"/>
      <c r="G69" s="1116"/>
      <c r="H69" s="1117"/>
      <c r="I69" s="950"/>
      <c r="J69" s="950"/>
      <c r="K69" s="964"/>
      <c r="L69" s="967"/>
      <c r="M69" s="941"/>
      <c r="N69" s="957"/>
      <c r="O69" s="965"/>
      <c r="P69" s="966"/>
      <c r="Q69" s="962"/>
    </row>
    <row r="70" spans="1:24" ht="57" customHeight="1" x14ac:dyDescent="0.2">
      <c r="B70" s="1115"/>
      <c r="C70" s="1116"/>
      <c r="D70" s="1116"/>
      <c r="E70" s="1116"/>
      <c r="F70" s="1116"/>
      <c r="G70" s="1116"/>
      <c r="H70" s="1117"/>
      <c r="I70" s="950"/>
      <c r="J70" s="950"/>
      <c r="K70" s="964"/>
      <c r="L70" s="968"/>
      <c r="M70" s="941"/>
      <c r="N70" s="957"/>
      <c r="O70" s="1118"/>
      <c r="P70" s="1119"/>
      <c r="Q70" s="962"/>
    </row>
    <row r="71" spans="1:24" ht="39" customHeight="1" x14ac:dyDescent="0.2">
      <c r="B71" s="1120"/>
      <c r="C71" s="1121"/>
      <c r="D71" s="1121"/>
      <c r="E71" s="1121"/>
      <c r="F71" s="1121"/>
      <c r="G71" s="1121"/>
      <c r="H71" s="1122"/>
      <c r="I71" s="950"/>
      <c r="J71" s="969"/>
      <c r="K71" s="964"/>
      <c r="L71" s="970"/>
      <c r="M71" s="941"/>
      <c r="N71" s="956"/>
      <c r="O71" s="1118"/>
      <c r="P71" s="1119"/>
      <c r="Q71" s="971"/>
    </row>
    <row r="72" spans="1:24" ht="34.5" customHeight="1" thickBot="1" x14ac:dyDescent="0.3">
      <c r="B72" s="1099"/>
      <c r="C72" s="1100"/>
      <c r="D72" s="1100"/>
      <c r="E72" s="1100"/>
      <c r="F72" s="1100"/>
      <c r="G72" s="1100"/>
      <c r="H72" s="1100"/>
      <c r="I72" s="1100"/>
      <c r="J72" s="1101"/>
      <c r="K72" s="972">
        <f>K59+K60+K61+K62+K63+K64+K65+K66+K67+K68+K69</f>
        <v>1</v>
      </c>
      <c r="L72" s="973"/>
      <c r="M72" s="974"/>
      <c r="N72" s="975"/>
      <c r="O72" s="1102"/>
      <c r="P72" s="1103"/>
      <c r="Q72" s="976"/>
    </row>
    <row r="73" spans="1:24" ht="30" customHeight="1" thickBot="1" x14ac:dyDescent="0.25">
      <c r="B73" s="1104" t="s">
        <v>663</v>
      </c>
      <c r="C73" s="1105"/>
      <c r="D73" s="1105"/>
      <c r="E73" s="1105"/>
      <c r="F73" s="1105"/>
      <c r="G73" s="1105"/>
      <c r="H73" s="1105"/>
      <c r="I73" s="1106"/>
      <c r="J73" s="1107" t="s">
        <v>251</v>
      </c>
      <c r="K73" s="1108"/>
      <c r="L73" s="1108"/>
      <c r="M73" s="1109"/>
      <c r="N73" s="1107" t="s">
        <v>664</v>
      </c>
      <c r="O73" s="1108"/>
      <c r="P73" s="1108"/>
      <c r="Q73" s="1109"/>
    </row>
    <row r="74" spans="1:24" ht="27" customHeight="1" thickBot="1" x14ac:dyDescent="0.25">
      <c r="B74" s="1110" t="s">
        <v>665</v>
      </c>
      <c r="C74" s="1111"/>
      <c r="D74" s="1111"/>
      <c r="E74" s="1111"/>
      <c r="F74" s="1111"/>
      <c r="G74" s="1111"/>
      <c r="H74" s="1111"/>
      <c r="I74" s="1111"/>
      <c r="J74" s="1112"/>
      <c r="K74" s="1113"/>
      <c r="L74" s="1113"/>
      <c r="M74" s="1114"/>
      <c r="N74" s="977"/>
      <c r="O74" s="978"/>
      <c r="P74" s="978"/>
      <c r="Q74" s="979"/>
    </row>
    <row r="75" spans="1:24" ht="25.9" customHeight="1" thickBot="1" x14ac:dyDescent="0.25">
      <c r="B75" s="1093" t="s">
        <v>666</v>
      </c>
      <c r="C75" s="1094"/>
      <c r="D75" s="1094"/>
      <c r="E75" s="1094"/>
      <c r="F75" s="1094"/>
      <c r="G75" s="1094"/>
      <c r="H75" s="1094"/>
      <c r="I75" s="1095"/>
      <c r="J75" s="1088"/>
      <c r="K75" s="1088"/>
      <c r="L75" s="1088"/>
      <c r="M75" s="1089"/>
      <c r="N75" s="1096"/>
      <c r="O75" s="1097"/>
      <c r="P75" s="1097"/>
      <c r="Q75" s="1098"/>
    </row>
    <row r="76" spans="1:24" ht="30" customHeight="1" x14ac:dyDescent="0.2">
      <c r="B76" s="980" t="s">
        <v>667</v>
      </c>
      <c r="C76" s="981" t="s">
        <v>668</v>
      </c>
      <c r="D76" s="982" t="s">
        <v>669</v>
      </c>
      <c r="E76" s="983" t="s">
        <v>670</v>
      </c>
      <c r="F76" s="980" t="s">
        <v>671</v>
      </c>
      <c r="G76" s="981" t="s">
        <v>672</v>
      </c>
      <c r="H76" s="982" t="s">
        <v>669</v>
      </c>
      <c r="I76" s="983" t="s">
        <v>670</v>
      </c>
      <c r="J76" s="1088"/>
      <c r="K76" s="1088"/>
      <c r="L76" s="1088"/>
      <c r="M76" s="1089"/>
      <c r="N76" s="1096"/>
      <c r="O76" s="1097"/>
      <c r="P76" s="1097"/>
      <c r="Q76" s="1098"/>
    </row>
    <row r="77" spans="1:24" ht="26.25" customHeight="1" x14ac:dyDescent="0.2">
      <c r="B77" s="984" t="s">
        <v>673</v>
      </c>
      <c r="C77" s="985"/>
      <c r="D77" s="986"/>
      <c r="E77" s="987"/>
      <c r="F77" s="988">
        <v>0.875</v>
      </c>
      <c r="G77" s="985"/>
      <c r="H77" s="986"/>
      <c r="I77" s="986"/>
      <c r="J77" s="1088"/>
      <c r="K77" s="1072"/>
      <c r="L77" s="1072"/>
      <c r="M77" s="1073"/>
      <c r="N77" s="1074"/>
      <c r="O77" s="1075"/>
      <c r="P77" s="1075"/>
      <c r="Q77" s="1076"/>
    </row>
    <row r="78" spans="1:24" ht="27" customHeight="1" x14ac:dyDescent="0.2">
      <c r="B78" s="984" t="s">
        <v>674</v>
      </c>
      <c r="C78" s="985"/>
      <c r="D78" s="986"/>
      <c r="E78" s="986"/>
      <c r="F78" s="988">
        <v>0.91666666666666663</v>
      </c>
      <c r="G78" s="985"/>
      <c r="H78" s="986"/>
      <c r="I78" s="986"/>
      <c r="J78" s="1072"/>
      <c r="K78" s="1072"/>
      <c r="L78" s="1072"/>
      <c r="M78" s="1073"/>
      <c r="N78" s="1074"/>
      <c r="O78" s="1075"/>
      <c r="P78" s="1075"/>
      <c r="Q78" s="1076"/>
    </row>
    <row r="79" spans="1:24" ht="27" customHeight="1" x14ac:dyDescent="0.2">
      <c r="B79" s="984" t="s">
        <v>675</v>
      </c>
      <c r="C79" s="985"/>
      <c r="D79" s="986"/>
      <c r="E79" s="986"/>
      <c r="F79" s="988">
        <v>0.95833333333333337</v>
      </c>
      <c r="G79" s="985"/>
      <c r="H79" s="986"/>
      <c r="I79" s="986"/>
      <c r="J79" s="1072"/>
      <c r="K79" s="1072"/>
      <c r="L79" s="1072"/>
      <c r="M79" s="1073"/>
      <c r="N79" s="1074"/>
      <c r="O79" s="1075"/>
      <c r="P79" s="1075"/>
      <c r="Q79" s="1076"/>
    </row>
    <row r="80" spans="1:24" ht="27" customHeight="1" x14ac:dyDescent="0.2">
      <c r="B80" s="984" t="s">
        <v>676</v>
      </c>
      <c r="C80" s="985"/>
      <c r="D80" s="986"/>
      <c r="E80" s="986"/>
      <c r="F80" s="988">
        <v>1</v>
      </c>
      <c r="G80" s="985"/>
      <c r="H80" s="986"/>
      <c r="I80" s="986"/>
      <c r="J80" s="1088"/>
      <c r="K80" s="1088"/>
      <c r="L80" s="1088"/>
      <c r="M80" s="1089"/>
      <c r="N80" s="1090"/>
      <c r="O80" s="1091"/>
      <c r="P80" s="1091"/>
      <c r="Q80" s="1092"/>
    </row>
    <row r="81" spans="1:17" ht="27" customHeight="1" x14ac:dyDescent="0.2">
      <c r="B81" s="984" t="s">
        <v>677</v>
      </c>
      <c r="C81" s="985"/>
      <c r="D81" s="986"/>
      <c r="E81" s="986"/>
      <c r="F81" s="988">
        <v>4.1666666666666664E-2</v>
      </c>
      <c r="G81" s="985"/>
      <c r="H81" s="986"/>
      <c r="I81" s="986"/>
      <c r="J81" s="1072"/>
      <c r="K81" s="1072"/>
      <c r="L81" s="1072"/>
      <c r="M81" s="1073"/>
      <c r="N81" s="1074"/>
      <c r="O81" s="1075"/>
      <c r="P81" s="1075"/>
      <c r="Q81" s="1076"/>
    </row>
    <row r="82" spans="1:17" ht="27" customHeight="1" thickBot="1" x14ac:dyDescent="0.25">
      <c r="B82" s="984" t="s">
        <v>678</v>
      </c>
      <c r="C82" s="985"/>
      <c r="D82" s="986"/>
      <c r="E82" s="986"/>
      <c r="F82" s="988">
        <v>8.3333333333333329E-2</v>
      </c>
      <c r="G82" s="985"/>
      <c r="H82" s="986"/>
      <c r="I82" s="986"/>
      <c r="J82" s="1077"/>
      <c r="K82" s="1077"/>
      <c r="L82" s="1077"/>
      <c r="M82" s="1078"/>
      <c r="N82" s="1079"/>
      <c r="O82" s="1080"/>
      <c r="P82" s="1080"/>
      <c r="Q82" s="1081"/>
    </row>
    <row r="83" spans="1:17" ht="27" customHeight="1" thickBot="1" x14ac:dyDescent="0.25">
      <c r="A83" s="989" t="s">
        <v>679</v>
      </c>
      <c r="B83" s="984" t="s">
        <v>680</v>
      </c>
      <c r="C83" s="985"/>
      <c r="D83" s="986"/>
      <c r="E83" s="986"/>
      <c r="F83" s="988">
        <v>0.125</v>
      </c>
      <c r="G83" s="985"/>
      <c r="H83" s="986"/>
      <c r="I83" s="986"/>
      <c r="J83" s="1082"/>
      <c r="K83" s="1083"/>
      <c r="L83" s="1083"/>
      <c r="M83" s="1083"/>
      <c r="N83" s="1083"/>
      <c r="O83" s="1083"/>
      <c r="P83" s="1083"/>
      <c r="Q83" s="1084"/>
    </row>
    <row r="84" spans="1:17" ht="27" customHeight="1" x14ac:dyDescent="0.2">
      <c r="B84" s="984" t="s">
        <v>681</v>
      </c>
      <c r="C84" s="985"/>
      <c r="D84" s="986"/>
      <c r="E84" s="986"/>
      <c r="F84" s="988">
        <v>0.16666666666666666</v>
      </c>
      <c r="G84" s="985"/>
      <c r="H84" s="986"/>
      <c r="I84" s="986"/>
      <c r="J84" s="1085"/>
      <c r="K84" s="1086"/>
      <c r="L84" s="1086"/>
      <c r="M84" s="1086"/>
      <c r="N84" s="1086"/>
      <c r="O84" s="1086"/>
      <c r="P84" s="1086"/>
      <c r="Q84" s="1087"/>
    </row>
    <row r="85" spans="1:17" ht="27" customHeight="1" x14ac:dyDescent="0.2">
      <c r="A85" s="990"/>
      <c r="B85" s="984" t="s">
        <v>682</v>
      </c>
      <c r="C85" s="985"/>
      <c r="D85" s="986"/>
      <c r="E85" s="986"/>
      <c r="F85" s="991">
        <v>0.20833333333333334</v>
      </c>
      <c r="G85" s="985"/>
      <c r="H85" s="986"/>
      <c r="I85" s="986"/>
      <c r="J85" s="992"/>
      <c r="K85" s="993"/>
      <c r="L85" s="993"/>
      <c r="M85" s="993"/>
      <c r="N85" s="993"/>
      <c r="O85" s="993"/>
      <c r="P85" s="993"/>
      <c r="Q85" s="994"/>
    </row>
    <row r="86" spans="1:17" ht="27" customHeight="1" x14ac:dyDescent="0.2">
      <c r="A86" s="990"/>
      <c r="B86" s="984" t="s">
        <v>683</v>
      </c>
      <c r="C86" s="985"/>
      <c r="D86" s="986"/>
      <c r="E86" s="986"/>
      <c r="F86" s="995">
        <v>0.25</v>
      </c>
      <c r="G86" s="985"/>
      <c r="H86" s="986"/>
      <c r="I86" s="986"/>
      <c r="J86" s="992"/>
      <c r="K86" s="993"/>
      <c r="L86" s="993"/>
      <c r="M86" s="993"/>
      <c r="N86" s="993"/>
      <c r="O86" s="993"/>
      <c r="P86" s="993"/>
      <c r="Q86" s="994"/>
    </row>
    <row r="87" spans="1:17" ht="27" customHeight="1" x14ac:dyDescent="0.2">
      <c r="A87" s="990"/>
      <c r="B87" s="984" t="s">
        <v>684</v>
      </c>
      <c r="C87" s="985"/>
      <c r="D87" s="986"/>
      <c r="E87" s="986"/>
      <c r="F87" s="988">
        <v>0.29166666666666669</v>
      </c>
      <c r="G87" s="985"/>
      <c r="H87" s="986"/>
      <c r="I87" s="986"/>
      <c r="J87" s="992"/>
      <c r="K87" s="993"/>
      <c r="L87" s="993"/>
      <c r="M87" s="993"/>
      <c r="N87" s="993"/>
      <c r="O87" s="993"/>
      <c r="P87" s="993"/>
      <c r="Q87" s="994"/>
    </row>
    <row r="88" spans="1:17" ht="27" customHeight="1" x14ac:dyDescent="0.2">
      <c r="B88" s="984" t="s">
        <v>685</v>
      </c>
      <c r="C88" s="985"/>
      <c r="D88" s="986"/>
      <c r="E88" s="986"/>
      <c r="F88" s="996"/>
      <c r="G88" s="996"/>
      <c r="H88" s="997"/>
      <c r="I88" s="998"/>
      <c r="J88" s="992"/>
      <c r="K88" s="993"/>
      <c r="L88" s="993"/>
      <c r="M88" s="993"/>
      <c r="N88" s="993"/>
      <c r="O88" s="993"/>
      <c r="P88" s="993"/>
      <c r="Q88" s="994"/>
    </row>
    <row r="89" spans="1:17" ht="27" customHeight="1" x14ac:dyDescent="0.2">
      <c r="B89" s="984" t="s">
        <v>518</v>
      </c>
      <c r="C89" s="985"/>
      <c r="D89" s="986"/>
      <c r="E89" s="986"/>
      <c r="F89" s="999"/>
      <c r="G89" s="999"/>
      <c r="H89" s="997"/>
      <c r="I89" s="998"/>
      <c r="J89" s="992"/>
      <c r="K89" s="993"/>
      <c r="L89" s="993"/>
      <c r="M89" s="993"/>
      <c r="N89" s="993"/>
      <c r="O89" s="993"/>
      <c r="P89" s="993"/>
      <c r="Q89" s="994"/>
    </row>
    <row r="90" spans="1:17" ht="27" customHeight="1" thickBot="1" x14ac:dyDescent="0.25">
      <c r="B90" s="984" t="s">
        <v>553</v>
      </c>
      <c r="C90" s="985"/>
      <c r="D90" s="986"/>
      <c r="E90" s="986"/>
      <c r="F90" s="1000"/>
      <c r="G90" s="1000"/>
      <c r="H90" s="1001"/>
      <c r="I90" s="1002"/>
      <c r="J90" s="1057"/>
      <c r="K90" s="1058"/>
      <c r="L90" s="1058"/>
      <c r="M90" s="1058"/>
      <c r="N90" s="1058"/>
      <c r="O90" s="1058"/>
      <c r="P90" s="1058"/>
      <c r="Q90" s="1059"/>
    </row>
    <row r="91" spans="1:17" ht="37.5" customHeight="1" thickBot="1" x14ac:dyDescent="0.25">
      <c r="B91" s="1060" t="s">
        <v>686</v>
      </c>
      <c r="C91" s="1061"/>
      <c r="D91" s="1061"/>
      <c r="E91" s="1061"/>
      <c r="F91" s="1061"/>
      <c r="G91" s="1061"/>
      <c r="H91" s="1061"/>
      <c r="I91" s="1062"/>
      <c r="J91" s="1063" t="s">
        <v>687</v>
      </c>
      <c r="K91" s="1064"/>
      <c r="L91" s="1064"/>
      <c r="M91" s="1064"/>
      <c r="N91" s="1064"/>
      <c r="O91" s="1064"/>
      <c r="P91" s="1064"/>
      <c r="Q91" s="1065"/>
    </row>
    <row r="92" spans="1:17" ht="39" customHeight="1" thickBot="1" x14ac:dyDescent="0.25">
      <c r="B92" s="1066" t="s">
        <v>688</v>
      </c>
      <c r="C92" s="1067"/>
      <c r="D92" s="1067"/>
      <c r="E92" s="1067"/>
      <c r="F92" s="1067"/>
      <c r="G92" s="1067"/>
      <c r="H92" s="1067"/>
      <c r="I92" s="1068"/>
      <c r="J92" s="1069"/>
      <c r="K92" s="1070"/>
      <c r="L92" s="1070"/>
      <c r="M92" s="1070"/>
      <c r="N92" s="1070"/>
      <c r="O92" s="1070"/>
      <c r="P92" s="1070"/>
      <c r="Q92" s="1071"/>
    </row>
    <row r="93" spans="1:17" x14ac:dyDescent="0.2">
      <c r="E93" s="791"/>
    </row>
    <row r="114" spans="5:5" x14ac:dyDescent="0.2">
      <c r="E114" s="791"/>
    </row>
  </sheetData>
  <mergeCells count="215">
    <mergeCell ref="O8:Q8"/>
    <mergeCell ref="L9:N9"/>
    <mergeCell ref="O9:Q9"/>
    <mergeCell ref="B10:D10"/>
    <mergeCell ref="E10:K10"/>
    <mergeCell ref="L10:Q10"/>
    <mergeCell ref="B3:K9"/>
    <mergeCell ref="L3:N3"/>
    <mergeCell ref="L4:N4"/>
    <mergeCell ref="L5:N5"/>
    <mergeCell ref="O5:Q5"/>
    <mergeCell ref="L6:N6"/>
    <mergeCell ref="O6:Q6"/>
    <mergeCell ref="L7:N7"/>
    <mergeCell ref="O7:Q7"/>
    <mergeCell ref="L8:N8"/>
    <mergeCell ref="Q11:Q15"/>
    <mergeCell ref="B12:C12"/>
    <mergeCell ref="F12:G12"/>
    <mergeCell ref="B13:C13"/>
    <mergeCell ref="F13:G13"/>
    <mergeCell ref="B14:C14"/>
    <mergeCell ref="F14:G14"/>
    <mergeCell ref="B15:D15"/>
    <mergeCell ref="F15:G15"/>
    <mergeCell ref="B11:C11"/>
    <mergeCell ref="F11:G11"/>
    <mergeCell ref="L11:L15"/>
    <mergeCell ref="M11:M15"/>
    <mergeCell ref="N11:N15"/>
    <mergeCell ref="O11:P15"/>
    <mergeCell ref="B18:D18"/>
    <mergeCell ref="F18:G18"/>
    <mergeCell ref="O18:P18"/>
    <mergeCell ref="B19:C19"/>
    <mergeCell ref="O19:P19"/>
    <mergeCell ref="B20:C20"/>
    <mergeCell ref="O20:P20"/>
    <mergeCell ref="B16:C16"/>
    <mergeCell ref="F16:G16"/>
    <mergeCell ref="L16:Q16"/>
    <mergeCell ref="B17:C17"/>
    <mergeCell ref="F17:G17"/>
    <mergeCell ref="O17:P17"/>
    <mergeCell ref="B24:C24"/>
    <mergeCell ref="F24:G24"/>
    <mergeCell ref="O24:P24"/>
    <mergeCell ref="B25:C25"/>
    <mergeCell ref="F25:G25"/>
    <mergeCell ref="O25:P25"/>
    <mergeCell ref="B21:C21"/>
    <mergeCell ref="O21:P21"/>
    <mergeCell ref="B22:D22"/>
    <mergeCell ref="E22:K22"/>
    <mergeCell ref="O22:P22"/>
    <mergeCell ref="B23:C23"/>
    <mergeCell ref="F23:G23"/>
    <mergeCell ref="O23:P23"/>
    <mergeCell ref="B28:C28"/>
    <mergeCell ref="F28:G28"/>
    <mergeCell ref="O28:P28"/>
    <mergeCell ref="B29:C29"/>
    <mergeCell ref="F29:G29"/>
    <mergeCell ref="O29:P29"/>
    <mergeCell ref="B26:C26"/>
    <mergeCell ref="F26:G26"/>
    <mergeCell ref="O26:P26"/>
    <mergeCell ref="B27:C27"/>
    <mergeCell ref="F27:G27"/>
    <mergeCell ref="O27:P27"/>
    <mergeCell ref="E32:I32"/>
    <mergeCell ref="O32:P32"/>
    <mergeCell ref="E33:J34"/>
    <mergeCell ref="K33:K34"/>
    <mergeCell ref="O33:P33"/>
    <mergeCell ref="O34:P34"/>
    <mergeCell ref="B30:C30"/>
    <mergeCell ref="F30:G30"/>
    <mergeCell ref="O30:P30"/>
    <mergeCell ref="B31:C31"/>
    <mergeCell ref="F31:G31"/>
    <mergeCell ref="O31:P31"/>
    <mergeCell ref="B37:C37"/>
    <mergeCell ref="F37:G37"/>
    <mergeCell ref="O37:P37"/>
    <mergeCell ref="B38:C38"/>
    <mergeCell ref="F38:G38"/>
    <mergeCell ref="O38:P38"/>
    <mergeCell ref="B35:D35"/>
    <mergeCell ref="E35:G35"/>
    <mergeCell ref="H35:K35"/>
    <mergeCell ref="O35:P35"/>
    <mergeCell ref="B36:C36"/>
    <mergeCell ref="F36:G36"/>
    <mergeCell ref="O36:P36"/>
    <mergeCell ref="B41:C41"/>
    <mergeCell ref="F41:G41"/>
    <mergeCell ref="O41:P41"/>
    <mergeCell ref="B42:C42"/>
    <mergeCell ref="F42:G42"/>
    <mergeCell ref="O42:P42"/>
    <mergeCell ref="B39:C39"/>
    <mergeCell ref="F39:G39"/>
    <mergeCell ref="O39:P39"/>
    <mergeCell ref="B40:C40"/>
    <mergeCell ref="F40:G40"/>
    <mergeCell ref="O40:P40"/>
    <mergeCell ref="B43:C43"/>
    <mergeCell ref="F43:G43"/>
    <mergeCell ref="H43:I43"/>
    <mergeCell ref="J43:K43"/>
    <mergeCell ref="O43:P43"/>
    <mergeCell ref="B44:C44"/>
    <mergeCell ref="F44:G44"/>
    <mergeCell ref="H44:J44"/>
    <mergeCell ref="O44:P44"/>
    <mergeCell ref="B48:C48"/>
    <mergeCell ref="F48:G48"/>
    <mergeCell ref="O48:P48"/>
    <mergeCell ref="B49:D49"/>
    <mergeCell ref="F49:G49"/>
    <mergeCell ref="O49:P49"/>
    <mergeCell ref="B45:C45"/>
    <mergeCell ref="F45:G45"/>
    <mergeCell ref="O45:P45"/>
    <mergeCell ref="B46:C46"/>
    <mergeCell ref="F46:G46"/>
    <mergeCell ref="H46:H54"/>
    <mergeCell ref="O46:P46"/>
    <mergeCell ref="B47:C47"/>
    <mergeCell ref="F47:G47"/>
    <mergeCell ref="O47:P47"/>
    <mergeCell ref="B54:D54"/>
    <mergeCell ref="F54:G54"/>
    <mergeCell ref="M54:M55"/>
    <mergeCell ref="N54:N55"/>
    <mergeCell ref="O54:O55"/>
    <mergeCell ref="Q54:Q55"/>
    <mergeCell ref="B55:K55"/>
    <mergeCell ref="P50:P53"/>
    <mergeCell ref="Q50:Q53"/>
    <mergeCell ref="B51:D51"/>
    <mergeCell ref="F51:G51"/>
    <mergeCell ref="B52:D52"/>
    <mergeCell ref="F52:G52"/>
    <mergeCell ref="B53:D53"/>
    <mergeCell ref="F53:G53"/>
    <mergeCell ref="B50:D50"/>
    <mergeCell ref="F50:G50"/>
    <mergeCell ref="L50:L53"/>
    <mergeCell ref="M50:M53"/>
    <mergeCell ref="N50:N53"/>
    <mergeCell ref="O50:O53"/>
    <mergeCell ref="Q56:Q57"/>
    <mergeCell ref="B57:D57"/>
    <mergeCell ref="E57:K57"/>
    <mergeCell ref="B58:H58"/>
    <mergeCell ref="B59:H59"/>
    <mergeCell ref="B60:H60"/>
    <mergeCell ref="B56:D56"/>
    <mergeCell ref="E56:K56"/>
    <mergeCell ref="L56:L57"/>
    <mergeCell ref="M56:M57"/>
    <mergeCell ref="N56:N57"/>
    <mergeCell ref="O56:O57"/>
    <mergeCell ref="T65:X65"/>
    <mergeCell ref="B66:H66"/>
    <mergeCell ref="O66:P66"/>
    <mergeCell ref="T66:X66"/>
    <mergeCell ref="B67:H67"/>
    <mergeCell ref="O67:P67"/>
    <mergeCell ref="B61:H61"/>
    <mergeCell ref="B62:H62"/>
    <mergeCell ref="B63:H63"/>
    <mergeCell ref="B64:H64"/>
    <mergeCell ref="O64:P64"/>
    <mergeCell ref="B65:H65"/>
    <mergeCell ref="O65:P65"/>
    <mergeCell ref="B72:J72"/>
    <mergeCell ref="O72:P72"/>
    <mergeCell ref="B73:I73"/>
    <mergeCell ref="J73:M73"/>
    <mergeCell ref="N73:Q73"/>
    <mergeCell ref="B74:I74"/>
    <mergeCell ref="J74:M74"/>
    <mergeCell ref="B68:H68"/>
    <mergeCell ref="B69:H69"/>
    <mergeCell ref="B70:H70"/>
    <mergeCell ref="O70:P70"/>
    <mergeCell ref="B71:H71"/>
    <mergeCell ref="O71:P71"/>
    <mergeCell ref="J78:M78"/>
    <mergeCell ref="N78:Q78"/>
    <mergeCell ref="J79:M79"/>
    <mergeCell ref="N79:Q79"/>
    <mergeCell ref="J80:M80"/>
    <mergeCell ref="N80:Q80"/>
    <mergeCell ref="B75:I75"/>
    <mergeCell ref="J75:M75"/>
    <mergeCell ref="N75:Q75"/>
    <mergeCell ref="J76:M76"/>
    <mergeCell ref="N76:Q76"/>
    <mergeCell ref="J77:M77"/>
    <mergeCell ref="N77:Q77"/>
    <mergeCell ref="J90:Q90"/>
    <mergeCell ref="B91:I91"/>
    <mergeCell ref="J91:Q91"/>
    <mergeCell ref="B92:I92"/>
    <mergeCell ref="J92:Q92"/>
    <mergeCell ref="J81:M81"/>
    <mergeCell ref="N81:Q81"/>
    <mergeCell ref="J82:M82"/>
    <mergeCell ref="N82:Q82"/>
    <mergeCell ref="J83:Q83"/>
    <mergeCell ref="J84:Q84"/>
  </mergeCells>
  <printOptions horizontalCentered="1" verticalCentered="1"/>
  <pageMargins left="0.23622047244094491" right="0" top="0" bottom="0" header="0" footer="0"/>
  <pageSetup paperSize="9" scale="28" orientation="portrait" verticalDpi="300" r:id="rId1"/>
  <rowBreaks count="1" manualBreakCount="1">
    <brk id="9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B5C2D-8B43-4CC6-B8D0-667F0A6CF52C}">
  <sheetPr>
    <pageSetUpPr fitToPage="1"/>
  </sheetPr>
  <dimension ref="A1:V711"/>
  <sheetViews>
    <sheetView view="pageBreakPreview" zoomScale="60" zoomScaleNormal="57" workbookViewId="0">
      <selection activeCell="H2" sqref="H2:J2"/>
    </sheetView>
  </sheetViews>
  <sheetFormatPr defaultRowHeight="14.25" x14ac:dyDescent="0.25"/>
  <cols>
    <col min="1" max="1" width="24.140625" style="14" customWidth="1"/>
    <col min="2" max="2" width="24.85546875" style="14" customWidth="1"/>
    <col min="3" max="3" width="58.28515625" style="15" customWidth="1"/>
    <col min="4" max="4" width="22.7109375" style="14" customWidth="1"/>
    <col min="5" max="5" width="17.85546875" style="14" customWidth="1"/>
    <col min="6" max="6" width="32.140625" style="14" customWidth="1"/>
    <col min="7" max="7" width="20.28515625" style="14" customWidth="1"/>
    <col min="8" max="8" width="25.7109375" style="14" customWidth="1"/>
    <col min="9" max="9" width="35.5703125" style="14" customWidth="1"/>
    <col min="10" max="10" width="19.28515625" style="14" customWidth="1"/>
    <col min="11" max="11" width="20.7109375" style="14" customWidth="1"/>
    <col min="12" max="12" width="23.28515625" style="14" customWidth="1"/>
    <col min="13" max="13" width="27.85546875" style="14" customWidth="1"/>
    <col min="14" max="14" width="14.85546875" style="14" customWidth="1"/>
    <col min="15" max="16" width="7.85546875" style="14" customWidth="1"/>
    <col min="17" max="16384" width="9.140625" style="14"/>
  </cols>
  <sheetData>
    <row r="1" spans="1:16" ht="2.25" customHeight="1" thickBot="1" x14ac:dyDescent="0.3"/>
    <row r="2" spans="1:16" ht="28.5" thickBot="1" x14ac:dyDescent="0.3">
      <c r="A2" s="1463"/>
      <c r="B2" s="1464"/>
      <c r="C2" s="1464"/>
      <c r="D2" s="1464"/>
      <c r="E2" s="1464"/>
      <c r="F2" s="1464"/>
      <c r="G2" s="1465"/>
      <c r="H2" s="1469" t="s">
        <v>404</v>
      </c>
      <c r="I2" s="1470"/>
      <c r="J2" s="1471"/>
      <c r="K2" s="1472" t="s">
        <v>405</v>
      </c>
      <c r="L2" s="1473"/>
      <c r="M2" s="1474"/>
    </row>
    <row r="3" spans="1:16" ht="26.25" thickBot="1" x14ac:dyDescent="0.3">
      <c r="A3" s="1466"/>
      <c r="B3" s="1467"/>
      <c r="C3" s="1467"/>
      <c r="D3" s="1467"/>
      <c r="E3" s="1467"/>
      <c r="F3" s="1467"/>
      <c r="G3" s="1468"/>
      <c r="H3" s="1478" t="s">
        <v>31</v>
      </c>
      <c r="I3" s="1479"/>
      <c r="J3" s="1480"/>
      <c r="K3" s="1475"/>
      <c r="L3" s="1476"/>
      <c r="M3" s="1477"/>
    </row>
    <row r="4" spans="1:16" ht="18.75" x14ac:dyDescent="0.25">
      <c r="A4" s="1466"/>
      <c r="B4" s="1467"/>
      <c r="C4" s="1467"/>
      <c r="D4" s="1467"/>
      <c r="E4" s="1467"/>
      <c r="F4" s="1467"/>
      <c r="G4" s="1468"/>
      <c r="H4" s="1481" t="s">
        <v>32</v>
      </c>
      <c r="I4" s="1482"/>
      <c r="J4" s="1118">
        <v>0</v>
      </c>
      <c r="K4" s="1483"/>
      <c r="L4" s="1483"/>
      <c r="M4" s="1484"/>
    </row>
    <row r="5" spans="1:16" ht="18.75" x14ac:dyDescent="0.25">
      <c r="A5" s="1466"/>
      <c r="B5" s="1467"/>
      <c r="C5" s="1467"/>
      <c r="D5" s="1467"/>
      <c r="E5" s="1467"/>
      <c r="F5" s="1467"/>
      <c r="G5" s="1468"/>
      <c r="H5" s="1455" t="s">
        <v>33</v>
      </c>
      <c r="I5" s="1456"/>
      <c r="J5" s="1118">
        <v>76</v>
      </c>
      <c r="K5" s="1483"/>
      <c r="L5" s="1483"/>
      <c r="M5" s="1484"/>
      <c r="P5" s="14" t="s">
        <v>34</v>
      </c>
    </row>
    <row r="6" spans="1:16" ht="18.75" x14ac:dyDescent="0.25">
      <c r="A6" s="1466"/>
      <c r="B6" s="1467"/>
      <c r="C6" s="1467"/>
      <c r="D6" s="1467"/>
      <c r="E6" s="1467"/>
      <c r="F6" s="1467"/>
      <c r="G6" s="1468"/>
      <c r="H6" s="1455" t="s">
        <v>35</v>
      </c>
      <c r="I6" s="1456"/>
      <c r="J6" s="1485">
        <f>J5-J4</f>
        <v>76</v>
      </c>
      <c r="K6" s="1486"/>
      <c r="L6" s="1486"/>
      <c r="M6" s="1487"/>
    </row>
    <row r="7" spans="1:16" ht="18.75" x14ac:dyDescent="0.25">
      <c r="A7" s="1466"/>
      <c r="B7" s="1467"/>
      <c r="C7" s="1467"/>
      <c r="D7" s="1467"/>
      <c r="E7" s="1467"/>
      <c r="F7" s="1467"/>
      <c r="G7" s="1468"/>
      <c r="H7" s="1455" t="s">
        <v>36</v>
      </c>
      <c r="I7" s="1456"/>
      <c r="J7" s="1457" t="s">
        <v>406</v>
      </c>
      <c r="K7" s="1458"/>
      <c r="L7" s="1458"/>
      <c r="M7" s="1459"/>
    </row>
    <row r="8" spans="1:16" ht="26.25" customHeight="1" thickBot="1" x14ac:dyDescent="0.3">
      <c r="A8" s="1466"/>
      <c r="B8" s="1467"/>
      <c r="C8" s="1467"/>
      <c r="D8" s="1467"/>
      <c r="E8" s="1467"/>
      <c r="F8" s="1467"/>
      <c r="G8" s="1468"/>
      <c r="H8" s="1455" t="s">
        <v>37</v>
      </c>
      <c r="I8" s="1456"/>
      <c r="J8" s="1457" t="s">
        <v>407</v>
      </c>
      <c r="K8" s="1458"/>
      <c r="L8" s="1458"/>
      <c r="M8" s="1459"/>
    </row>
    <row r="9" spans="1:16" ht="21.75" customHeight="1" thickBot="1" x14ac:dyDescent="0.3">
      <c r="A9" s="1460" t="s">
        <v>38</v>
      </c>
      <c r="B9" s="1461"/>
      <c r="C9" s="1460" t="s">
        <v>39</v>
      </c>
      <c r="D9" s="1462"/>
      <c r="E9" s="1462"/>
      <c r="F9" s="1462"/>
      <c r="G9" s="1462"/>
      <c r="H9" s="1461"/>
      <c r="I9" s="1427"/>
      <c r="J9" s="1429"/>
      <c r="K9" s="1429"/>
      <c r="L9" s="1429"/>
      <c r="M9" s="1428"/>
      <c r="N9" s="14" t="s">
        <v>40</v>
      </c>
    </row>
    <row r="10" spans="1:16" ht="28.5" customHeight="1" thickBot="1" x14ac:dyDescent="0.3">
      <c r="A10" s="16" t="s">
        <v>41</v>
      </c>
      <c r="B10" s="17" t="s">
        <v>42</v>
      </c>
      <c r="C10" s="18" t="s">
        <v>43</v>
      </c>
      <c r="D10" s="19" t="s">
        <v>44</v>
      </c>
      <c r="E10" s="20" t="s">
        <v>45</v>
      </c>
      <c r="F10" s="21" t="s">
        <v>46</v>
      </c>
      <c r="G10" s="19" t="s">
        <v>47</v>
      </c>
      <c r="H10" s="22" t="s">
        <v>48</v>
      </c>
      <c r="I10" s="1441" t="s">
        <v>49</v>
      </c>
      <c r="J10" s="1444" t="s">
        <v>50</v>
      </c>
      <c r="K10" s="1447" t="s">
        <v>51</v>
      </c>
      <c r="L10" s="1447" t="s">
        <v>52</v>
      </c>
      <c r="M10" s="1450" t="s">
        <v>53</v>
      </c>
    </row>
    <row r="11" spans="1:16" ht="28.5" customHeight="1" thickBot="1" x14ac:dyDescent="0.3">
      <c r="A11" s="23">
        <v>406.4</v>
      </c>
      <c r="B11" s="24" t="s">
        <v>408</v>
      </c>
      <c r="C11" s="73" t="s">
        <v>409</v>
      </c>
      <c r="D11" s="23">
        <v>406.4</v>
      </c>
      <c r="E11" s="59"/>
      <c r="F11" s="60" t="s">
        <v>410</v>
      </c>
      <c r="G11" s="644">
        <v>0.44</v>
      </c>
      <c r="H11" s="645">
        <f>G11</f>
        <v>0.44</v>
      </c>
      <c r="I11" s="1442"/>
      <c r="J11" s="1445"/>
      <c r="K11" s="1448"/>
      <c r="L11" s="1448"/>
      <c r="M11" s="1451"/>
    </row>
    <row r="12" spans="1:16" ht="39.75" customHeight="1" thickBot="1" x14ac:dyDescent="0.3">
      <c r="A12" s="1453" t="s">
        <v>411</v>
      </c>
      <c r="B12" s="1454"/>
      <c r="C12" s="57" t="s">
        <v>412</v>
      </c>
      <c r="D12" s="58">
        <v>228</v>
      </c>
      <c r="E12" s="59">
        <v>72</v>
      </c>
      <c r="F12" s="60" t="s">
        <v>413</v>
      </c>
      <c r="G12" s="105">
        <v>0.72</v>
      </c>
      <c r="H12" s="645">
        <f>G12+H11</f>
        <v>1.1599999999999999</v>
      </c>
      <c r="I12" s="1443"/>
      <c r="J12" s="1446"/>
      <c r="K12" s="1449"/>
      <c r="L12" s="1449"/>
      <c r="M12" s="1452"/>
    </row>
    <row r="13" spans="1:16" ht="45.75" customHeight="1" x14ac:dyDescent="0.25">
      <c r="A13" s="34" t="s">
        <v>61</v>
      </c>
      <c r="B13" s="35" t="s">
        <v>62</v>
      </c>
      <c r="C13" s="73" t="s">
        <v>414</v>
      </c>
      <c r="D13" s="58">
        <v>241</v>
      </c>
      <c r="E13" s="59">
        <v>76</v>
      </c>
      <c r="F13" s="60" t="s">
        <v>415</v>
      </c>
      <c r="G13" s="646">
        <v>4.07</v>
      </c>
      <c r="H13" s="645">
        <f t="shared" ref="H13:H20" si="0">G13+H12</f>
        <v>5.23</v>
      </c>
      <c r="I13" s="36" t="s">
        <v>416</v>
      </c>
      <c r="J13" s="37">
        <v>200</v>
      </c>
      <c r="K13" s="37"/>
      <c r="L13" s="37"/>
      <c r="M13" s="647">
        <f>J13+K13-L13</f>
        <v>200</v>
      </c>
    </row>
    <row r="14" spans="1:16" ht="25.5" customHeight="1" x14ac:dyDescent="0.25">
      <c r="A14" s="648" t="s">
        <v>417</v>
      </c>
      <c r="B14" s="648" t="s">
        <v>417</v>
      </c>
      <c r="C14" s="57" t="s">
        <v>418</v>
      </c>
      <c r="D14" s="58">
        <v>228</v>
      </c>
      <c r="E14" s="59">
        <v>72</v>
      </c>
      <c r="F14" s="60" t="s">
        <v>419</v>
      </c>
      <c r="G14" s="105">
        <v>0.62</v>
      </c>
      <c r="H14" s="645">
        <f t="shared" si="0"/>
        <v>5.8500000000000005</v>
      </c>
      <c r="I14" s="40" t="s">
        <v>420</v>
      </c>
      <c r="J14" s="41">
        <v>600</v>
      </c>
      <c r="K14" s="41"/>
      <c r="L14" s="41"/>
      <c r="M14" s="38">
        <f>J14+K14-L14</f>
        <v>600</v>
      </c>
      <c r="N14" s="42"/>
    </row>
    <row r="15" spans="1:16" ht="24" customHeight="1" thickBot="1" x14ac:dyDescent="0.3">
      <c r="A15" s="43"/>
      <c r="B15" s="44"/>
      <c r="C15" s="73" t="s">
        <v>421</v>
      </c>
      <c r="D15" s="58">
        <v>203</v>
      </c>
      <c r="E15" s="59">
        <v>72</v>
      </c>
      <c r="F15" s="56" t="s">
        <v>422</v>
      </c>
      <c r="G15" s="105">
        <v>7.65</v>
      </c>
      <c r="H15" s="645">
        <f t="shared" si="0"/>
        <v>13.5</v>
      </c>
      <c r="I15" s="36" t="s">
        <v>71</v>
      </c>
      <c r="J15" s="45">
        <v>200</v>
      </c>
      <c r="K15" s="41"/>
      <c r="L15" s="41"/>
      <c r="M15" s="38">
        <f>J15+K15-L15</f>
        <v>200</v>
      </c>
      <c r="N15" s="42"/>
    </row>
    <row r="16" spans="1:16" ht="45.75" customHeight="1" thickBot="1" x14ac:dyDescent="0.3">
      <c r="A16" s="1433" t="s">
        <v>72</v>
      </c>
      <c r="B16" s="1434"/>
      <c r="C16" s="73" t="s">
        <v>423</v>
      </c>
      <c r="D16" s="58">
        <v>406.4</v>
      </c>
      <c r="E16" s="59">
        <v>71</v>
      </c>
      <c r="F16" s="56" t="s">
        <v>422</v>
      </c>
      <c r="G16" s="644">
        <v>1.34</v>
      </c>
      <c r="H16" s="645">
        <f t="shared" si="0"/>
        <v>14.84</v>
      </c>
      <c r="I16" s="36" t="s">
        <v>74</v>
      </c>
      <c r="J16" s="50">
        <v>920</v>
      </c>
      <c r="K16" s="45"/>
      <c r="L16" s="45"/>
      <c r="M16" s="38">
        <f t="shared" ref="M16:M53" si="1">J16+K16-L16</f>
        <v>920</v>
      </c>
      <c r="N16" s="42"/>
    </row>
    <row r="17" spans="1:22" ht="29.25" customHeight="1" x14ac:dyDescent="0.25">
      <c r="A17" s="34" t="s">
        <v>61</v>
      </c>
      <c r="B17" s="35" t="s">
        <v>62</v>
      </c>
      <c r="C17" s="73" t="s">
        <v>421</v>
      </c>
      <c r="D17" s="58">
        <v>203</v>
      </c>
      <c r="E17" s="59">
        <v>72</v>
      </c>
      <c r="F17" s="56" t="s">
        <v>422</v>
      </c>
      <c r="G17" s="644">
        <v>7.77</v>
      </c>
      <c r="H17" s="645">
        <f t="shared" si="0"/>
        <v>22.61</v>
      </c>
      <c r="I17" s="36" t="s">
        <v>424</v>
      </c>
      <c r="J17" s="53">
        <v>900</v>
      </c>
      <c r="K17" s="45"/>
      <c r="L17" s="45"/>
      <c r="M17" s="38">
        <f t="shared" si="1"/>
        <v>900</v>
      </c>
    </row>
    <row r="18" spans="1:22" ht="27" customHeight="1" thickBot="1" x14ac:dyDescent="0.3">
      <c r="A18" s="648" t="s">
        <v>425</v>
      </c>
      <c r="B18" s="648" t="s">
        <v>425</v>
      </c>
      <c r="C18" s="73" t="s">
        <v>426</v>
      </c>
      <c r="D18" s="58">
        <v>406.4</v>
      </c>
      <c r="E18" s="59">
        <v>71</v>
      </c>
      <c r="F18" s="56" t="s">
        <v>422</v>
      </c>
      <c r="G18" s="644">
        <v>1.33</v>
      </c>
      <c r="H18" s="645">
        <f t="shared" si="0"/>
        <v>23.939999999999998</v>
      </c>
      <c r="I18" s="649" t="s">
        <v>427</v>
      </c>
      <c r="J18" s="50">
        <v>200</v>
      </c>
      <c r="K18" s="45"/>
      <c r="L18" s="45"/>
      <c r="M18" s="38">
        <f t="shared" si="1"/>
        <v>200</v>
      </c>
    </row>
    <row r="19" spans="1:22" ht="29.25" customHeight="1" thickBot="1" x14ac:dyDescent="0.3">
      <c r="A19" s="1435"/>
      <c r="B19" s="1436"/>
      <c r="C19" s="57" t="s">
        <v>428</v>
      </c>
      <c r="D19" s="58">
        <v>203</v>
      </c>
      <c r="E19" s="59">
        <v>72</v>
      </c>
      <c r="F19" s="56" t="s">
        <v>422</v>
      </c>
      <c r="G19" s="105">
        <v>40.42</v>
      </c>
      <c r="H19" s="645">
        <f t="shared" si="0"/>
        <v>64.36</v>
      </c>
      <c r="I19" s="36" t="s">
        <v>80</v>
      </c>
      <c r="J19" s="53">
        <v>500</v>
      </c>
      <c r="K19" s="45"/>
      <c r="L19" s="45"/>
      <c r="M19" s="38">
        <f t="shared" si="1"/>
        <v>500</v>
      </c>
    </row>
    <row r="20" spans="1:22" ht="24.75" customHeight="1" thickBot="1" x14ac:dyDescent="0.4">
      <c r="A20" s="1435"/>
      <c r="B20" s="1436"/>
      <c r="C20" s="73" t="s">
        <v>429</v>
      </c>
      <c r="D20" s="58"/>
      <c r="E20" s="59"/>
      <c r="F20" s="56"/>
      <c r="G20" s="650">
        <v>12</v>
      </c>
      <c r="H20" s="645">
        <f t="shared" si="0"/>
        <v>76.36</v>
      </c>
      <c r="I20" s="36" t="s">
        <v>430</v>
      </c>
      <c r="J20" s="651">
        <v>0</v>
      </c>
      <c r="K20" s="45"/>
      <c r="L20" s="45"/>
      <c r="M20" s="38">
        <f t="shared" si="1"/>
        <v>0</v>
      </c>
    </row>
    <row r="21" spans="1:22" ht="23.25" customHeight="1" thickBot="1" x14ac:dyDescent="0.3">
      <c r="A21" s="1437"/>
      <c r="B21" s="1438"/>
      <c r="C21" s="57"/>
      <c r="D21" s="58"/>
      <c r="E21" s="59"/>
      <c r="F21" s="60"/>
      <c r="G21" s="105"/>
      <c r="H21" s="645"/>
      <c r="I21" s="62" t="s">
        <v>84</v>
      </c>
      <c r="J21" s="53">
        <v>4000</v>
      </c>
      <c r="K21" s="63"/>
      <c r="L21" s="45"/>
      <c r="M21" s="64">
        <f t="shared" si="1"/>
        <v>4000</v>
      </c>
    </row>
    <row r="22" spans="1:22" ht="24" customHeight="1" thickBot="1" x14ac:dyDescent="0.4">
      <c r="A22" s="1439" t="s">
        <v>85</v>
      </c>
      <c r="B22" s="1440"/>
      <c r="C22" s="73"/>
      <c r="D22" s="58"/>
      <c r="E22" s="59"/>
      <c r="F22" s="56"/>
      <c r="G22" s="650"/>
      <c r="H22" s="645"/>
      <c r="I22" s="36" t="s">
        <v>431</v>
      </c>
      <c r="J22" s="65">
        <v>0</v>
      </c>
      <c r="K22" s="45"/>
      <c r="L22" s="45"/>
      <c r="M22" s="38">
        <f t="shared" si="1"/>
        <v>0</v>
      </c>
    </row>
    <row r="23" spans="1:22" ht="27.75" customHeight="1" x14ac:dyDescent="0.25">
      <c r="A23" s="88" t="s">
        <v>88</v>
      </c>
      <c r="B23" s="88" t="s">
        <v>62</v>
      </c>
      <c r="C23" s="73"/>
      <c r="D23" s="652"/>
      <c r="E23" s="652"/>
      <c r="F23" s="652"/>
      <c r="G23" s="652"/>
      <c r="H23" s="653"/>
      <c r="I23" s="70" t="s">
        <v>432</v>
      </c>
      <c r="J23" s="53"/>
      <c r="K23" s="45"/>
      <c r="L23" s="45"/>
      <c r="M23" s="38">
        <f t="shared" si="1"/>
        <v>0</v>
      </c>
    </row>
    <row r="24" spans="1:22" ht="23.25" customHeight="1" x14ac:dyDescent="0.25">
      <c r="A24" s="648" t="s">
        <v>433</v>
      </c>
      <c r="B24" s="648" t="s">
        <v>433</v>
      </c>
      <c r="C24" s="57"/>
      <c r="D24" s="58"/>
      <c r="E24" s="59"/>
      <c r="F24" s="56"/>
      <c r="G24" s="105"/>
      <c r="H24" s="645"/>
      <c r="I24" s="70" t="s">
        <v>434</v>
      </c>
      <c r="J24" s="65">
        <v>0</v>
      </c>
      <c r="K24" s="45"/>
      <c r="L24" s="45"/>
      <c r="M24" s="38">
        <f t="shared" si="1"/>
        <v>0</v>
      </c>
    </row>
    <row r="25" spans="1:22" ht="32.25" customHeight="1" x14ac:dyDescent="0.25">
      <c r="A25" s="85" t="s">
        <v>91</v>
      </c>
      <c r="B25" s="85" t="s">
        <v>92</v>
      </c>
      <c r="C25" s="57"/>
      <c r="D25" s="91"/>
      <c r="E25" s="59"/>
      <c r="F25" s="56"/>
      <c r="G25" s="646"/>
      <c r="H25" s="645"/>
      <c r="I25" s="654" t="s">
        <v>93</v>
      </c>
      <c r="J25" s="65">
        <v>0</v>
      </c>
      <c r="K25" s="45"/>
      <c r="L25" s="45"/>
      <c r="M25" s="38">
        <f t="shared" si="1"/>
        <v>0</v>
      </c>
      <c r="N25" s="71"/>
    </row>
    <row r="26" spans="1:22" ht="27.75" customHeight="1" thickBot="1" x14ac:dyDescent="0.3">
      <c r="A26" s="100" t="s">
        <v>435</v>
      </c>
      <c r="B26" s="100"/>
      <c r="C26" s="57"/>
      <c r="D26" s="58"/>
      <c r="E26" s="59"/>
      <c r="F26" s="56"/>
      <c r="G26" s="105"/>
      <c r="H26" s="645"/>
      <c r="I26" s="36" t="s">
        <v>436</v>
      </c>
      <c r="J26" s="65"/>
      <c r="K26" s="45"/>
      <c r="L26" s="45"/>
      <c r="M26" s="38">
        <f t="shared" si="1"/>
        <v>0</v>
      </c>
      <c r="N26" s="77"/>
    </row>
    <row r="27" spans="1:22" ht="29.25" customHeight="1" thickBot="1" x14ac:dyDescent="0.3">
      <c r="A27" s="1425" t="s">
        <v>437</v>
      </c>
      <c r="B27" s="1426"/>
      <c r="C27" s="57"/>
      <c r="D27" s="91"/>
      <c r="E27" s="59"/>
      <c r="F27" s="56"/>
      <c r="G27" s="646"/>
      <c r="H27" s="645"/>
      <c r="I27" s="649" t="s">
        <v>427</v>
      </c>
      <c r="J27" s="65"/>
      <c r="K27" s="45"/>
      <c r="L27" s="45"/>
      <c r="M27" s="38">
        <f t="shared" si="1"/>
        <v>0</v>
      </c>
      <c r="N27" s="14" t="s">
        <v>34</v>
      </c>
    </row>
    <row r="28" spans="1:22" ht="32.25" customHeight="1" x14ac:dyDescent="0.25">
      <c r="A28" s="88" t="s">
        <v>88</v>
      </c>
      <c r="B28" s="88" t="s">
        <v>62</v>
      </c>
      <c r="C28" s="57"/>
      <c r="D28" s="91"/>
      <c r="E28" s="59"/>
      <c r="F28" s="56"/>
      <c r="G28" s="644"/>
      <c r="H28" s="645"/>
      <c r="I28" s="78" t="s">
        <v>98</v>
      </c>
      <c r="J28" s="65"/>
      <c r="K28" s="655"/>
      <c r="L28" s="655"/>
      <c r="M28" s="38">
        <f t="shared" si="1"/>
        <v>0</v>
      </c>
    </row>
    <row r="29" spans="1:22" ht="27.75" customHeight="1" x14ac:dyDescent="0.25">
      <c r="A29" s="648" t="s">
        <v>417</v>
      </c>
      <c r="B29" s="648" t="s">
        <v>417</v>
      </c>
      <c r="C29" s="57"/>
      <c r="D29" s="91"/>
      <c r="E29" s="59"/>
      <c r="F29" s="56"/>
      <c r="G29" s="644"/>
      <c r="H29" s="645"/>
      <c r="I29" s="656" t="s">
        <v>438</v>
      </c>
      <c r="J29" s="45"/>
      <c r="K29" s="45"/>
      <c r="L29" s="45"/>
      <c r="M29" s="38">
        <f t="shared" si="1"/>
        <v>0</v>
      </c>
      <c r="V29" s="79"/>
    </row>
    <row r="30" spans="1:22" ht="25.5" customHeight="1" x14ac:dyDescent="0.25">
      <c r="A30" s="85" t="s">
        <v>91</v>
      </c>
      <c r="B30" s="657" t="s">
        <v>92</v>
      </c>
      <c r="C30" s="101"/>
      <c r="D30" s="91"/>
      <c r="E30" s="59"/>
      <c r="F30" s="56"/>
      <c r="G30" s="644"/>
      <c r="H30" s="645"/>
      <c r="I30" s="62" t="s">
        <v>84</v>
      </c>
      <c r="J30" s="55"/>
      <c r="K30" s="45"/>
      <c r="L30" s="45"/>
      <c r="M30" s="38">
        <f t="shared" si="1"/>
        <v>0</v>
      </c>
      <c r="N30" s="42"/>
    </row>
    <row r="31" spans="1:22" ht="23.25" customHeight="1" thickBot="1" x14ac:dyDescent="0.3">
      <c r="A31" s="100"/>
      <c r="B31" s="100"/>
      <c r="C31" s="101"/>
      <c r="D31" s="93"/>
      <c r="E31" s="92"/>
      <c r="F31" s="102"/>
      <c r="G31" s="658"/>
      <c r="H31" s="645"/>
      <c r="I31" s="78" t="s">
        <v>439</v>
      </c>
      <c r="J31" s="65"/>
      <c r="K31" s="45"/>
      <c r="L31" s="45"/>
      <c r="M31" s="38">
        <f t="shared" si="1"/>
        <v>0</v>
      </c>
      <c r="N31" s="42"/>
    </row>
    <row r="32" spans="1:22" ht="25.5" customHeight="1" thickBot="1" x14ac:dyDescent="0.3">
      <c r="A32" s="82"/>
      <c r="B32" s="82"/>
      <c r="C32" s="90"/>
      <c r="D32" s="659"/>
      <c r="E32" s="660"/>
      <c r="F32" s="661"/>
      <c r="G32" s="105"/>
      <c r="H32" s="645"/>
      <c r="I32" s="662" t="s">
        <v>440</v>
      </c>
      <c r="J32" s="663"/>
      <c r="K32" s="664"/>
      <c r="L32" s="664"/>
      <c r="M32" s="38">
        <f t="shared" si="1"/>
        <v>0</v>
      </c>
      <c r="N32" s="42"/>
    </row>
    <row r="33" spans="1:15" ht="27" customHeight="1" thickBot="1" x14ac:dyDescent="0.3">
      <c r="A33" s="85"/>
      <c r="B33" s="86"/>
      <c r="C33" s="665"/>
      <c r="D33" s="94"/>
      <c r="E33" s="27"/>
      <c r="F33" s="666"/>
      <c r="G33" s="667"/>
      <c r="H33" s="645"/>
      <c r="I33" s="54" t="s">
        <v>97</v>
      </c>
      <c r="J33" s="65"/>
      <c r="K33" s="45"/>
      <c r="L33" s="45"/>
      <c r="M33" s="38">
        <f t="shared" si="1"/>
        <v>0</v>
      </c>
      <c r="N33" s="42"/>
      <c r="O33" s="42"/>
    </row>
    <row r="34" spans="1:15" ht="40.5" customHeight="1" thickBot="1" x14ac:dyDescent="0.3">
      <c r="A34" s="1425" t="s">
        <v>441</v>
      </c>
      <c r="B34" s="1426"/>
      <c r="C34" s="668"/>
      <c r="D34" s="94" t="s">
        <v>442</v>
      </c>
      <c r="E34" s="95"/>
      <c r="F34" s="666"/>
      <c r="G34" s="669"/>
      <c r="H34" s="645"/>
      <c r="I34" s="36" t="s">
        <v>80</v>
      </c>
      <c r="J34" s="65"/>
      <c r="K34" s="45"/>
      <c r="L34" s="45"/>
      <c r="M34" s="38">
        <f t="shared" si="1"/>
        <v>0</v>
      </c>
      <c r="O34" s="42"/>
    </row>
    <row r="35" spans="1:15" ht="25.5" customHeight="1" x14ac:dyDescent="0.25">
      <c r="A35" s="88" t="s">
        <v>88</v>
      </c>
      <c r="B35" s="88" t="s">
        <v>62</v>
      </c>
      <c r="C35" s="665"/>
      <c r="D35" s="94"/>
      <c r="E35" s="27"/>
      <c r="F35" s="666"/>
      <c r="G35" s="667"/>
      <c r="H35" s="645"/>
      <c r="I35" s="36" t="s">
        <v>443</v>
      </c>
      <c r="J35" s="65"/>
      <c r="K35" s="45"/>
      <c r="L35" s="68"/>
      <c r="M35" s="38">
        <f t="shared" si="1"/>
        <v>0</v>
      </c>
    </row>
    <row r="36" spans="1:15" ht="24.75" customHeight="1" x14ac:dyDescent="0.25">
      <c r="A36" s="648" t="s">
        <v>417</v>
      </c>
      <c r="B36" s="670" t="s">
        <v>444</v>
      </c>
      <c r="C36" s="665"/>
      <c r="D36" s="94"/>
      <c r="E36" s="27"/>
      <c r="F36" s="666"/>
      <c r="G36" s="667"/>
      <c r="H36" s="645"/>
      <c r="I36" s="36" t="s">
        <v>445</v>
      </c>
      <c r="J36" s="65"/>
      <c r="K36" s="45"/>
      <c r="L36" s="45"/>
      <c r="M36" s="38">
        <f t="shared" si="1"/>
        <v>0</v>
      </c>
      <c r="N36" s="89"/>
    </row>
    <row r="37" spans="1:15" ht="22.5" customHeight="1" x14ac:dyDescent="0.25">
      <c r="A37" s="85" t="s">
        <v>91</v>
      </c>
      <c r="B37" s="85" t="s">
        <v>92</v>
      </c>
      <c r="C37" s="90"/>
      <c r="D37" s="91"/>
      <c r="E37" s="59"/>
      <c r="F37" s="92"/>
      <c r="G37" s="93"/>
      <c r="H37" s="645"/>
      <c r="I37" s="54" t="s">
        <v>78</v>
      </c>
      <c r="J37" s="55"/>
      <c r="K37" s="55"/>
      <c r="L37" s="55"/>
      <c r="M37" s="38">
        <f t="shared" si="1"/>
        <v>0</v>
      </c>
    </row>
    <row r="38" spans="1:15" ht="25.5" customHeight="1" thickBot="1" x14ac:dyDescent="0.3">
      <c r="A38" s="100"/>
      <c r="B38" s="100"/>
      <c r="C38" s="90"/>
      <c r="D38" s="94"/>
      <c r="E38" s="95"/>
      <c r="F38" s="96"/>
      <c r="G38" s="97"/>
      <c r="H38" s="645"/>
      <c r="I38" s="98" t="s">
        <v>446</v>
      </c>
      <c r="J38" s="76"/>
      <c r="K38" s="63"/>
      <c r="L38" s="99"/>
      <c r="M38" s="38">
        <f t="shared" si="1"/>
        <v>0</v>
      </c>
    </row>
    <row r="39" spans="1:15" ht="25.5" customHeight="1" thickBot="1" x14ac:dyDescent="0.3">
      <c r="A39" s="1425"/>
      <c r="B39" s="1426"/>
      <c r="C39" s="90"/>
      <c r="D39" s="94"/>
      <c r="E39" s="95"/>
      <c r="F39" s="96"/>
      <c r="G39" s="97"/>
      <c r="H39" s="645"/>
      <c r="I39" s="54" t="s">
        <v>447</v>
      </c>
      <c r="J39" s="76"/>
      <c r="K39" s="63"/>
      <c r="L39" s="45"/>
      <c r="M39" s="38">
        <f t="shared" si="1"/>
        <v>0</v>
      </c>
    </row>
    <row r="40" spans="1:15" ht="24.75" customHeight="1" thickBot="1" x14ac:dyDescent="0.3">
      <c r="A40" s="671"/>
      <c r="B40" s="100"/>
      <c r="C40" s="101"/>
      <c r="D40" s="93"/>
      <c r="E40" s="92"/>
      <c r="F40" s="102"/>
      <c r="G40" s="97"/>
      <c r="H40" s="645"/>
      <c r="I40" s="78" t="s">
        <v>448</v>
      </c>
      <c r="J40" s="76"/>
      <c r="K40" s="63"/>
      <c r="L40" s="45"/>
      <c r="M40" s="38">
        <f t="shared" si="1"/>
        <v>0</v>
      </c>
    </row>
    <row r="41" spans="1:15" ht="26.25" customHeight="1" thickBot="1" x14ac:dyDescent="0.3">
      <c r="A41" s="103" t="s">
        <v>112</v>
      </c>
      <c r="B41" s="104" t="s">
        <v>113</v>
      </c>
      <c r="C41" s="101"/>
      <c r="D41" s="93"/>
      <c r="E41" s="92"/>
      <c r="F41" s="102"/>
      <c r="G41" s="105"/>
      <c r="H41" s="645"/>
      <c r="I41" s="98" t="s">
        <v>449</v>
      </c>
      <c r="J41" s="76"/>
      <c r="K41" s="63"/>
      <c r="L41" s="45"/>
      <c r="M41" s="38">
        <f t="shared" si="1"/>
        <v>0</v>
      </c>
    </row>
    <row r="42" spans="1:15" ht="24.75" customHeight="1" x14ac:dyDescent="0.25">
      <c r="A42" s="88" t="s">
        <v>450</v>
      </c>
      <c r="B42" s="88" t="s">
        <v>450</v>
      </c>
      <c r="C42" s="101"/>
      <c r="D42" s="93"/>
      <c r="E42" s="92"/>
      <c r="F42" s="102"/>
      <c r="G42" s="97"/>
      <c r="H42" s="645"/>
      <c r="I42" s="54" t="s">
        <v>451</v>
      </c>
      <c r="J42" s="67"/>
      <c r="K42" s="67"/>
      <c r="L42" s="67"/>
      <c r="M42" s="38">
        <f t="shared" si="1"/>
        <v>0</v>
      </c>
    </row>
    <row r="43" spans="1:15" ht="24" customHeight="1" thickBot="1" x14ac:dyDescent="0.3">
      <c r="A43" s="106" t="s">
        <v>452</v>
      </c>
      <c r="B43" s="106" t="s">
        <v>452</v>
      </c>
      <c r="C43" s="101"/>
      <c r="D43" s="93"/>
      <c r="E43" s="92"/>
      <c r="F43" s="102"/>
      <c r="G43" s="105"/>
      <c r="H43" s="645"/>
      <c r="I43" s="107" t="s">
        <v>453</v>
      </c>
      <c r="J43" s="45">
        <v>0</v>
      </c>
      <c r="K43" s="108"/>
      <c r="L43" s="108"/>
      <c r="M43" s="38">
        <f t="shared" si="1"/>
        <v>0</v>
      </c>
    </row>
    <row r="44" spans="1:15" ht="24" customHeight="1" thickBot="1" x14ac:dyDescent="0.3">
      <c r="A44" s="103" t="s">
        <v>117</v>
      </c>
      <c r="B44" s="109"/>
      <c r="C44" s="101"/>
      <c r="D44" s="93"/>
      <c r="E44" s="92"/>
      <c r="F44" s="102"/>
      <c r="G44" s="110"/>
      <c r="H44" s="645"/>
      <c r="I44" s="111" t="s">
        <v>118</v>
      </c>
      <c r="J44" s="112">
        <v>0</v>
      </c>
      <c r="K44" s="113"/>
      <c r="L44" s="113"/>
      <c r="M44" s="114">
        <f t="shared" si="1"/>
        <v>0</v>
      </c>
    </row>
    <row r="45" spans="1:15" ht="19.5" customHeight="1" x14ac:dyDescent="0.25">
      <c r="A45" s="88" t="s">
        <v>454</v>
      </c>
      <c r="B45" s="85"/>
      <c r="C45" s="101"/>
      <c r="D45" s="93"/>
      <c r="E45" s="92"/>
      <c r="F45" s="102"/>
      <c r="G45" s="97"/>
      <c r="H45" s="645"/>
      <c r="I45" s="115"/>
      <c r="J45" s="116">
        <v>0</v>
      </c>
      <c r="K45" s="116"/>
      <c r="L45" s="116"/>
      <c r="M45" s="117">
        <f t="shared" si="1"/>
        <v>0</v>
      </c>
    </row>
    <row r="46" spans="1:15" ht="22.5" customHeight="1" thickBot="1" x14ac:dyDescent="0.3">
      <c r="A46" s="106" t="s">
        <v>452</v>
      </c>
      <c r="B46" s="100"/>
      <c r="C46" s="118"/>
      <c r="D46" s="119"/>
      <c r="E46" s="92"/>
      <c r="F46" s="120"/>
      <c r="G46" s="93"/>
      <c r="H46" s="645"/>
      <c r="I46" s="122"/>
      <c r="J46" s="123">
        <v>0</v>
      </c>
      <c r="K46" s="124"/>
      <c r="L46" s="124"/>
      <c r="M46" s="117">
        <f t="shared" si="1"/>
        <v>0</v>
      </c>
    </row>
    <row r="47" spans="1:15" ht="33" customHeight="1" thickBot="1" x14ac:dyDescent="0.3">
      <c r="A47" s="1427" t="s">
        <v>120</v>
      </c>
      <c r="B47" s="1428"/>
      <c r="C47" s="1427" t="s">
        <v>121</v>
      </c>
      <c r="D47" s="1428"/>
      <c r="E47" s="1427" t="s">
        <v>122</v>
      </c>
      <c r="F47" s="1429"/>
      <c r="G47" s="1429"/>
      <c r="H47" s="1429"/>
      <c r="I47" s="125"/>
      <c r="J47" s="124">
        <v>0</v>
      </c>
      <c r="K47" s="124"/>
      <c r="L47" s="124"/>
      <c r="M47" s="117">
        <f t="shared" si="1"/>
        <v>0</v>
      </c>
    </row>
    <row r="48" spans="1:15" ht="20.25" customHeight="1" thickBot="1" x14ac:dyDescent="0.3">
      <c r="A48" s="672" t="s">
        <v>123</v>
      </c>
      <c r="B48" s="673" t="s">
        <v>455</v>
      </c>
      <c r="C48" s="674" t="s">
        <v>124</v>
      </c>
      <c r="D48" s="675" t="s">
        <v>456</v>
      </c>
      <c r="E48" s="130" t="s">
        <v>126</v>
      </c>
      <c r="F48" s="131" t="s">
        <v>127</v>
      </c>
      <c r="G48" s="132" t="s">
        <v>128</v>
      </c>
      <c r="H48" s="133" t="s">
        <v>129</v>
      </c>
      <c r="I48" s="125"/>
      <c r="J48" s="124">
        <v>0</v>
      </c>
      <c r="K48" s="124"/>
      <c r="L48" s="124"/>
      <c r="M48" s="117">
        <f t="shared" si="1"/>
        <v>0</v>
      </c>
      <c r="O48" s="14" t="s">
        <v>34</v>
      </c>
    </row>
    <row r="49" spans="1:19" ht="17.25" customHeight="1" thickBot="1" x14ac:dyDescent="0.3">
      <c r="A49" s="676" t="s">
        <v>130</v>
      </c>
      <c r="B49" s="673" t="s">
        <v>457</v>
      </c>
      <c r="C49" s="674" t="s">
        <v>131</v>
      </c>
      <c r="D49" s="677">
        <v>52</v>
      </c>
      <c r="E49" s="137" t="s">
        <v>132</v>
      </c>
      <c r="F49" s="138" t="s">
        <v>458</v>
      </c>
      <c r="G49" s="139" t="s">
        <v>134</v>
      </c>
      <c r="H49" s="139"/>
      <c r="I49" s="125"/>
      <c r="J49" s="124">
        <v>0</v>
      </c>
      <c r="K49" s="124"/>
      <c r="L49" s="123"/>
      <c r="M49" s="117">
        <f t="shared" si="1"/>
        <v>0</v>
      </c>
    </row>
    <row r="50" spans="1:19" ht="21" thickBot="1" x14ac:dyDescent="0.3">
      <c r="A50" s="678" t="s">
        <v>136</v>
      </c>
      <c r="B50" s="673" t="s">
        <v>459</v>
      </c>
      <c r="C50" s="679" t="s">
        <v>137</v>
      </c>
      <c r="D50" s="680" t="s">
        <v>460</v>
      </c>
      <c r="E50" s="137" t="s">
        <v>139</v>
      </c>
      <c r="F50" s="138" t="s">
        <v>458</v>
      </c>
      <c r="G50" s="139" t="s">
        <v>134</v>
      </c>
      <c r="H50" s="139"/>
      <c r="I50" s="125"/>
      <c r="J50" s="124">
        <v>0</v>
      </c>
      <c r="K50" s="124"/>
      <c r="L50" s="143"/>
      <c r="M50" s="117">
        <f>J50+K50-L52</f>
        <v>0</v>
      </c>
    </row>
    <row r="51" spans="1:19" ht="21" thickBot="1" x14ac:dyDescent="0.3">
      <c r="A51" s="681" t="s">
        <v>140</v>
      </c>
      <c r="B51" s="673" t="s">
        <v>461</v>
      </c>
      <c r="C51" s="227" t="s">
        <v>141</v>
      </c>
      <c r="D51" s="680" t="s">
        <v>462</v>
      </c>
      <c r="E51" s="137"/>
      <c r="F51" s="138"/>
      <c r="G51" s="139" t="s">
        <v>134</v>
      </c>
      <c r="H51" s="139"/>
      <c r="I51" s="146"/>
      <c r="J51" s="116">
        <v>0</v>
      </c>
      <c r="K51" s="116"/>
      <c r="L51" s="147"/>
      <c r="M51" s="117">
        <v>0</v>
      </c>
      <c r="N51" s="42"/>
    </row>
    <row r="52" spans="1:19" ht="21.75" customHeight="1" thickBot="1" x14ac:dyDescent="0.3">
      <c r="A52" s="682" t="s">
        <v>143</v>
      </c>
      <c r="B52" s="673" t="s">
        <v>463</v>
      </c>
      <c r="C52" s="683" t="s">
        <v>144</v>
      </c>
      <c r="D52" s="680" t="s">
        <v>464</v>
      </c>
      <c r="E52" s="137" t="s">
        <v>146</v>
      </c>
      <c r="F52" s="138" t="s">
        <v>465</v>
      </c>
      <c r="G52" s="139" t="s">
        <v>134</v>
      </c>
      <c r="H52" s="139"/>
      <c r="I52" s="149"/>
      <c r="J52" s="116">
        <v>0</v>
      </c>
      <c r="K52" s="116"/>
      <c r="L52" s="123"/>
      <c r="M52" s="117">
        <v>0</v>
      </c>
      <c r="P52" s="150"/>
      <c r="Q52" s="151"/>
    </row>
    <row r="53" spans="1:19" ht="16.5" customHeight="1" thickBot="1" x14ac:dyDescent="0.3">
      <c r="A53" s="684"/>
      <c r="B53" s="685"/>
      <c r="C53" s="686" t="s">
        <v>149</v>
      </c>
      <c r="D53" s="687" t="s">
        <v>466</v>
      </c>
      <c r="E53" s="155" t="s">
        <v>151</v>
      </c>
      <c r="F53" s="156"/>
      <c r="G53" s="139" t="s">
        <v>467</v>
      </c>
      <c r="H53" s="139"/>
      <c r="I53" s="157"/>
      <c r="J53" s="158">
        <v>0</v>
      </c>
      <c r="K53" s="159"/>
      <c r="L53" s="158"/>
      <c r="M53" s="160">
        <f t="shared" si="1"/>
        <v>0</v>
      </c>
      <c r="P53" s="150"/>
      <c r="Q53" s="151"/>
    </row>
    <row r="54" spans="1:19" ht="17.25" customHeight="1" thickBot="1" x14ac:dyDescent="0.3">
      <c r="A54" s="688"/>
      <c r="B54" s="689"/>
      <c r="C54" s="690" t="s">
        <v>153</v>
      </c>
      <c r="D54" s="691">
        <v>10</v>
      </c>
      <c r="E54" s="164" t="s">
        <v>154</v>
      </c>
      <c r="F54" s="165"/>
      <c r="G54" s="139" t="s">
        <v>134</v>
      </c>
      <c r="H54" s="139"/>
      <c r="I54" s="692" t="s">
        <v>468</v>
      </c>
      <c r="J54" s="693">
        <v>0</v>
      </c>
      <c r="K54" s="693"/>
      <c r="L54" s="694"/>
      <c r="M54" s="695">
        <f>J54+K54-L54</f>
        <v>0</v>
      </c>
      <c r="P54" s="150"/>
      <c r="Q54" s="151"/>
    </row>
    <row r="55" spans="1:19" ht="20.25" customHeight="1" thickBot="1" x14ac:dyDescent="0.3">
      <c r="A55" s="696"/>
      <c r="B55" s="697"/>
      <c r="C55" s="227" t="s">
        <v>469</v>
      </c>
      <c r="D55" s="698" t="s">
        <v>470</v>
      </c>
      <c r="E55" s="172" t="s">
        <v>159</v>
      </c>
      <c r="F55" s="173"/>
      <c r="G55" s="139" t="s">
        <v>134</v>
      </c>
      <c r="H55" s="174"/>
      <c r="I55" s="699" t="s">
        <v>471</v>
      </c>
      <c r="J55" s="700" t="s">
        <v>105</v>
      </c>
      <c r="K55" s="701"/>
      <c r="L55" s="702"/>
      <c r="M55" s="703">
        <f t="shared" ref="M55:M64" si="2">J55+K55-L55</f>
        <v>0</v>
      </c>
      <c r="O55" s="71"/>
      <c r="P55" s="150"/>
      <c r="Q55" s="151"/>
    </row>
    <row r="56" spans="1:19" ht="20.25" customHeight="1" thickBot="1" x14ac:dyDescent="0.3">
      <c r="A56" s="670"/>
      <c r="B56" s="704"/>
      <c r="C56" s="705" t="s">
        <v>161</v>
      </c>
      <c r="D56" s="698"/>
      <c r="E56" s="172"/>
      <c r="F56" s="182"/>
      <c r="G56" s="183"/>
      <c r="H56" s="174"/>
      <c r="I56" s="706" t="s">
        <v>472</v>
      </c>
      <c r="J56" s="700" t="s">
        <v>105</v>
      </c>
      <c r="K56" s="701"/>
      <c r="L56" s="702"/>
      <c r="M56" s="703">
        <f t="shared" si="2"/>
        <v>0</v>
      </c>
      <c r="O56" s="71"/>
      <c r="P56" s="150"/>
      <c r="Q56" s="151"/>
    </row>
    <row r="57" spans="1:19" ht="24" customHeight="1" thickBot="1" x14ac:dyDescent="0.3">
      <c r="A57" s="707"/>
      <c r="B57" s="708"/>
      <c r="C57" s="705" t="s">
        <v>164</v>
      </c>
      <c r="D57" s="698"/>
      <c r="E57" s="1430" t="s">
        <v>473</v>
      </c>
      <c r="F57" s="1431"/>
      <c r="G57" s="1432"/>
      <c r="H57" s="188"/>
      <c r="I57" s="706" t="s">
        <v>474</v>
      </c>
      <c r="J57" s="700"/>
      <c r="K57" s="701"/>
      <c r="L57" s="702"/>
      <c r="M57" s="703">
        <f t="shared" si="2"/>
        <v>0</v>
      </c>
      <c r="O57" s="191"/>
      <c r="P57" s="150"/>
      <c r="Q57" s="151"/>
    </row>
    <row r="58" spans="1:19" ht="18.75" customHeight="1" thickBot="1" x14ac:dyDescent="0.3">
      <c r="A58" s="707"/>
      <c r="B58" s="708"/>
      <c r="C58" s="227" t="s">
        <v>168</v>
      </c>
      <c r="D58" s="709"/>
      <c r="E58" s="710"/>
      <c r="F58" s="711"/>
      <c r="G58" s="712"/>
      <c r="H58" s="713"/>
      <c r="I58" s="714" t="s">
        <v>163</v>
      </c>
      <c r="J58" s="715">
        <v>0</v>
      </c>
      <c r="K58" s="715"/>
      <c r="L58" s="715"/>
      <c r="M58" s="703">
        <f t="shared" si="2"/>
        <v>0</v>
      </c>
      <c r="O58" s="191"/>
      <c r="P58" s="150"/>
      <c r="Q58" s="151"/>
    </row>
    <row r="59" spans="1:19" ht="19.5" customHeight="1" thickBot="1" x14ac:dyDescent="0.3">
      <c r="A59" s="716"/>
      <c r="B59" s="717" t="s">
        <v>34</v>
      </c>
      <c r="C59" s="227" t="s">
        <v>475</v>
      </c>
      <c r="D59" s="709"/>
      <c r="E59" s="195"/>
      <c r="F59" s="196"/>
      <c r="G59" s="197"/>
      <c r="H59" s="197"/>
      <c r="I59" s="718" t="s">
        <v>476</v>
      </c>
      <c r="J59" s="719">
        <v>0</v>
      </c>
      <c r="K59" s="719"/>
      <c r="L59" s="719"/>
      <c r="M59" s="720">
        <f t="shared" si="2"/>
        <v>0</v>
      </c>
      <c r="N59" s="201" t="s">
        <v>34</v>
      </c>
      <c r="P59" s="150"/>
      <c r="Q59" s="151"/>
      <c r="S59" s="202"/>
    </row>
    <row r="60" spans="1:19" ht="34.5" customHeight="1" thickBot="1" x14ac:dyDescent="0.3">
      <c r="A60" s="721">
        <f>(HOUR(J7)*60+MINUTE(J7))/60</f>
        <v>1.75</v>
      </c>
      <c r="B60" s="722"/>
      <c r="C60" s="690" t="s">
        <v>172</v>
      </c>
      <c r="D60" s="709"/>
      <c r="E60" s="1418" t="s">
        <v>174</v>
      </c>
      <c r="F60" s="204" t="s">
        <v>175</v>
      </c>
      <c r="G60" s="205" t="s">
        <v>176</v>
      </c>
      <c r="H60" s="206"/>
      <c r="I60" s="723" t="s">
        <v>477</v>
      </c>
      <c r="J60" s="724">
        <v>0</v>
      </c>
      <c r="K60" s="725"/>
      <c r="L60" s="725"/>
      <c r="M60" s="726">
        <f t="shared" si="2"/>
        <v>0</v>
      </c>
      <c r="P60" s="150"/>
      <c r="Q60" s="151"/>
    </row>
    <row r="61" spans="1:19" ht="15.75" customHeight="1" x14ac:dyDescent="0.25">
      <c r="A61" s="727"/>
      <c r="B61" s="728"/>
      <c r="C61" s="690" t="s">
        <v>177</v>
      </c>
      <c r="D61" s="729">
        <v>10</v>
      </c>
      <c r="E61" s="1419"/>
      <c r="F61" s="213"/>
      <c r="G61" s="214"/>
      <c r="H61" s="215"/>
      <c r="I61" s="723" t="s">
        <v>478</v>
      </c>
      <c r="J61" s="724">
        <v>0</v>
      </c>
      <c r="K61" s="724"/>
      <c r="L61" s="724"/>
      <c r="M61" s="726">
        <f t="shared" si="2"/>
        <v>0</v>
      </c>
      <c r="P61" s="150"/>
      <c r="Q61" s="151"/>
    </row>
    <row r="62" spans="1:19" ht="15.75" customHeight="1" thickBot="1" x14ac:dyDescent="0.3">
      <c r="A62" s="730"/>
      <c r="B62" s="731"/>
      <c r="C62" s="705" t="s">
        <v>180</v>
      </c>
      <c r="D62" s="732"/>
      <c r="E62" s="1419"/>
      <c r="F62" s="733"/>
      <c r="G62" s="219"/>
      <c r="H62" s="215"/>
      <c r="I62" s="723" t="s">
        <v>479</v>
      </c>
      <c r="J62" s="724">
        <v>0</v>
      </c>
      <c r="K62" s="734"/>
      <c r="L62" s="724"/>
      <c r="M62" s="726">
        <f t="shared" si="2"/>
        <v>0</v>
      </c>
      <c r="P62" s="150"/>
      <c r="Q62" s="151"/>
    </row>
    <row r="63" spans="1:19" ht="15.75" customHeight="1" thickBot="1" x14ac:dyDescent="0.3">
      <c r="A63" s="735"/>
      <c r="B63" s="736"/>
      <c r="C63" s="737" t="s">
        <v>183</v>
      </c>
      <c r="D63" s="738">
        <v>2</v>
      </c>
      <c r="E63" s="1419"/>
      <c r="F63" s="733"/>
      <c r="G63" s="219"/>
      <c r="H63" s="225"/>
      <c r="I63" s="723" t="s">
        <v>480</v>
      </c>
      <c r="J63" s="724">
        <v>0</v>
      </c>
      <c r="K63" s="739"/>
      <c r="L63" s="724"/>
      <c r="M63" s="726">
        <f t="shared" si="2"/>
        <v>0</v>
      </c>
      <c r="P63" s="150"/>
      <c r="Q63" s="151"/>
    </row>
    <row r="64" spans="1:19" ht="22.5" customHeight="1" thickBot="1" x14ac:dyDescent="0.3">
      <c r="A64" s="1410" t="s">
        <v>186</v>
      </c>
      <c r="B64" s="1411"/>
      <c r="C64" s="227" t="s">
        <v>187</v>
      </c>
      <c r="D64" s="740"/>
      <c r="E64" s="1419"/>
      <c r="F64" s="213"/>
      <c r="G64" s="219"/>
      <c r="H64" s="229"/>
      <c r="I64" s="741"/>
      <c r="J64" s="742">
        <v>0</v>
      </c>
      <c r="K64" s="743"/>
      <c r="L64" s="743"/>
      <c r="M64" s="744">
        <f t="shared" si="2"/>
        <v>0</v>
      </c>
      <c r="P64" s="150"/>
      <c r="Q64" s="151"/>
    </row>
    <row r="65" spans="1:17" ht="21.75" customHeight="1" thickBot="1" x14ac:dyDescent="0.3">
      <c r="A65" s="234" t="s">
        <v>88</v>
      </c>
      <c r="B65" s="235" t="s">
        <v>62</v>
      </c>
      <c r="C65" s="236" t="s">
        <v>190</v>
      </c>
      <c r="D65" s="237"/>
      <c r="E65" s="1419"/>
      <c r="F65" s="745"/>
      <c r="G65" s="214"/>
      <c r="H65" s="238"/>
      <c r="I65" s="1421" t="s">
        <v>194</v>
      </c>
      <c r="J65" s="1423" t="s">
        <v>195</v>
      </c>
      <c r="K65" s="1421" t="s">
        <v>196</v>
      </c>
      <c r="L65" s="1408" t="s">
        <v>197</v>
      </c>
      <c r="M65" s="1408" t="s">
        <v>53</v>
      </c>
      <c r="P65" s="150"/>
      <c r="Q65" s="151"/>
    </row>
    <row r="66" spans="1:17" ht="20.25" customHeight="1" thickBot="1" x14ac:dyDescent="0.3">
      <c r="A66" s="1410" t="s">
        <v>198</v>
      </c>
      <c r="B66" s="1411"/>
      <c r="C66" s="239"/>
      <c r="D66" s="240"/>
      <c r="E66" s="1419"/>
      <c r="F66" s="745"/>
      <c r="G66" s="241"/>
      <c r="H66" s="242"/>
      <c r="I66" s="1421"/>
      <c r="J66" s="1423"/>
      <c r="K66" s="1421"/>
      <c r="L66" s="1408"/>
      <c r="M66" s="1408"/>
      <c r="O66" s="14" t="s">
        <v>34</v>
      </c>
      <c r="P66" s="150"/>
      <c r="Q66" s="151"/>
    </row>
    <row r="67" spans="1:17" ht="19.5" customHeight="1" thickBot="1" x14ac:dyDescent="0.3">
      <c r="A67" s="243" t="s">
        <v>481</v>
      </c>
      <c r="B67" s="244" t="s">
        <v>134</v>
      </c>
      <c r="C67" s="245"/>
      <c r="D67" s="246"/>
      <c r="E67" s="1419"/>
      <c r="F67" s="746"/>
      <c r="G67" s="247"/>
      <c r="H67" s="242"/>
      <c r="I67" s="1422"/>
      <c r="J67" s="1424"/>
      <c r="K67" s="1422"/>
      <c r="L67" s="1409"/>
      <c r="M67" s="1409"/>
      <c r="Q67" s="151"/>
    </row>
    <row r="68" spans="1:17" ht="21.75" customHeight="1" thickBot="1" x14ac:dyDescent="0.3">
      <c r="A68" s="1410" t="s">
        <v>204</v>
      </c>
      <c r="B68" s="1411"/>
      <c r="C68" s="248"/>
      <c r="D68" s="249"/>
      <c r="E68" s="1419"/>
      <c r="F68" s="250"/>
      <c r="G68" s="214"/>
      <c r="H68" s="251"/>
      <c r="I68" s="747" t="s">
        <v>205</v>
      </c>
      <c r="J68" s="748">
        <v>21143</v>
      </c>
      <c r="K68" s="749"/>
      <c r="L68" s="750">
        <f>J68+K68-M68</f>
        <v>1452</v>
      </c>
      <c r="M68" s="748">
        <v>19691</v>
      </c>
      <c r="Q68" s="151"/>
    </row>
    <row r="69" spans="1:17" ht="39.75" customHeight="1" thickBot="1" x14ac:dyDescent="0.3">
      <c r="A69" s="243" t="s">
        <v>481</v>
      </c>
      <c r="B69" s="244" t="s">
        <v>134</v>
      </c>
      <c r="C69" s="257"/>
      <c r="D69" s="258"/>
      <c r="E69" s="1419"/>
      <c r="F69" s="259"/>
      <c r="G69" s="214"/>
      <c r="H69" s="242"/>
      <c r="I69" s="751" t="s">
        <v>482</v>
      </c>
      <c r="J69" s="752">
        <v>111</v>
      </c>
      <c r="K69" s="753">
        <v>1040</v>
      </c>
      <c r="L69" s="754"/>
      <c r="M69" s="755">
        <f t="shared" ref="M69:M72" si="3">J69+K69-L69</f>
        <v>1151</v>
      </c>
      <c r="Q69" s="151"/>
    </row>
    <row r="70" spans="1:17" ht="33" customHeight="1" thickBot="1" x14ac:dyDescent="0.3">
      <c r="A70" s="1412" t="s">
        <v>483</v>
      </c>
      <c r="B70" s="1413"/>
      <c r="C70" s="1413"/>
      <c r="D70" s="1413"/>
      <c r="E70" s="1420"/>
      <c r="F70" s="259"/>
      <c r="G70" s="265"/>
      <c r="H70" s="266"/>
      <c r="I70" s="751" t="s">
        <v>484</v>
      </c>
      <c r="J70" s="752">
        <v>150</v>
      </c>
      <c r="K70" s="753"/>
      <c r="L70" s="754"/>
      <c r="M70" s="755">
        <f t="shared" si="3"/>
        <v>150</v>
      </c>
      <c r="Q70" s="151"/>
    </row>
    <row r="71" spans="1:17" ht="33.75" customHeight="1" thickBot="1" x14ac:dyDescent="0.3">
      <c r="A71" s="1414" t="s">
        <v>485</v>
      </c>
      <c r="B71" s="1415"/>
      <c r="C71" s="1416" t="s">
        <v>486</v>
      </c>
      <c r="D71" s="1417"/>
      <c r="E71" s="1417"/>
      <c r="F71" s="1417"/>
      <c r="G71" s="1417"/>
      <c r="H71" s="1417"/>
      <c r="I71" s="751" t="s">
        <v>487</v>
      </c>
      <c r="J71" s="752">
        <v>208</v>
      </c>
      <c r="K71" s="753"/>
      <c r="L71" s="754"/>
      <c r="M71" s="755">
        <f t="shared" si="3"/>
        <v>208</v>
      </c>
      <c r="Q71" s="151"/>
    </row>
    <row r="72" spans="1:17" ht="33.75" customHeight="1" thickBot="1" x14ac:dyDescent="0.3">
      <c r="A72" s="1397" t="s">
        <v>488</v>
      </c>
      <c r="B72" s="1398"/>
      <c r="C72" s="1399" t="s">
        <v>489</v>
      </c>
      <c r="D72" s="1400"/>
      <c r="E72" s="1400"/>
      <c r="F72" s="1401"/>
      <c r="G72" s="1401"/>
      <c r="H72" s="1400"/>
      <c r="I72" s="751" t="s">
        <v>490</v>
      </c>
      <c r="J72" s="752">
        <v>293</v>
      </c>
      <c r="K72" s="756"/>
      <c r="L72" s="757"/>
      <c r="M72" s="755">
        <f t="shared" si="3"/>
        <v>293</v>
      </c>
    </row>
    <row r="73" spans="1:17" ht="40.5" customHeight="1" thickBot="1" x14ac:dyDescent="0.3">
      <c r="A73" s="1402" t="s">
        <v>216</v>
      </c>
      <c r="B73" s="1403"/>
      <c r="C73" s="1403"/>
      <c r="D73" s="1403"/>
      <c r="E73" s="1403"/>
      <c r="F73" s="269" t="s">
        <v>217</v>
      </c>
      <c r="G73" s="269" t="s">
        <v>218</v>
      </c>
      <c r="H73" s="270" t="s">
        <v>219</v>
      </c>
      <c r="I73" s="758" t="s">
        <v>491</v>
      </c>
      <c r="J73" s="759">
        <v>36</v>
      </c>
      <c r="K73" s="760"/>
      <c r="L73" s="753">
        <v>6</v>
      </c>
      <c r="M73" s="755">
        <f>J73+K73-L73</f>
        <v>30</v>
      </c>
    </row>
    <row r="74" spans="1:17" ht="39" customHeight="1" x14ac:dyDescent="0.25">
      <c r="A74" s="1390" t="s">
        <v>492</v>
      </c>
      <c r="B74" s="1404"/>
      <c r="C74" s="1404"/>
      <c r="D74" s="1404"/>
      <c r="E74" s="1405"/>
      <c r="F74" s="761">
        <v>0.29166666666666669</v>
      </c>
      <c r="G74" s="762"/>
      <c r="H74" s="1406">
        <v>0.45833333333333331</v>
      </c>
      <c r="I74" s="751"/>
      <c r="J74" s="763">
        <v>0</v>
      </c>
      <c r="K74" s="756"/>
      <c r="L74" s="757"/>
      <c r="M74" s="755">
        <f>J74+K74-L74</f>
        <v>0</v>
      </c>
    </row>
    <row r="75" spans="1:17" ht="30.75" customHeight="1" x14ac:dyDescent="0.25">
      <c r="A75" s="1369" t="s">
        <v>493</v>
      </c>
      <c r="B75" s="1370"/>
      <c r="C75" s="1370"/>
      <c r="D75" s="1370"/>
      <c r="E75" s="1371"/>
      <c r="F75" s="762"/>
      <c r="G75" s="762">
        <v>0.75</v>
      </c>
      <c r="H75" s="1407"/>
      <c r="I75" s="758"/>
      <c r="J75" s="752">
        <v>0</v>
      </c>
      <c r="K75" s="764"/>
      <c r="L75" s="753"/>
      <c r="M75" s="755">
        <f t="shared" ref="M75" si="4">J75+K75-L75</f>
        <v>0</v>
      </c>
    </row>
    <row r="76" spans="1:17" ht="28.5" customHeight="1" x14ac:dyDescent="0.25">
      <c r="A76" s="1369" t="s">
        <v>494</v>
      </c>
      <c r="B76" s="1370"/>
      <c r="C76" s="1370"/>
      <c r="D76" s="1370"/>
      <c r="E76" s="1371"/>
      <c r="F76" s="762">
        <v>0.75</v>
      </c>
      <c r="G76" s="762">
        <v>0.79166666666666663</v>
      </c>
      <c r="H76" s="762">
        <v>4.1666666666666664E-2</v>
      </c>
      <c r="I76" s="758"/>
      <c r="J76" s="763">
        <v>0</v>
      </c>
      <c r="K76" s="764"/>
      <c r="L76" s="753"/>
      <c r="M76" s="755">
        <f>J76+K76-L76</f>
        <v>0</v>
      </c>
    </row>
    <row r="77" spans="1:17" ht="24.75" customHeight="1" x14ac:dyDescent="0.25">
      <c r="A77" s="1369" t="s">
        <v>495</v>
      </c>
      <c r="B77" s="1370"/>
      <c r="C77" s="1370"/>
      <c r="D77" s="1370"/>
      <c r="E77" s="1371"/>
      <c r="F77" s="762">
        <v>0.79166666666666663</v>
      </c>
      <c r="G77" s="762"/>
      <c r="H77" s="762">
        <v>7.2916666666666671E-2</v>
      </c>
      <c r="I77" s="765"/>
      <c r="J77" s="752">
        <v>0</v>
      </c>
      <c r="K77" s="766"/>
      <c r="L77" s="767"/>
      <c r="M77" s="755">
        <f t="shared" ref="M77:M78" si="5">J77+K77-L77</f>
        <v>0</v>
      </c>
    </row>
    <row r="78" spans="1:17" ht="34.5" customHeight="1" x14ac:dyDescent="0.25">
      <c r="A78" s="1369" t="s">
        <v>496</v>
      </c>
      <c r="B78" s="1370"/>
      <c r="C78" s="1370"/>
      <c r="D78" s="1370"/>
      <c r="E78" s="1371"/>
      <c r="F78" s="762"/>
      <c r="G78" s="762"/>
      <c r="H78" s="762">
        <v>3.125E-2</v>
      </c>
      <c r="I78" s="765"/>
      <c r="J78" s="752">
        <v>0</v>
      </c>
      <c r="K78" s="764"/>
      <c r="L78" s="768"/>
      <c r="M78" s="755">
        <f t="shared" si="5"/>
        <v>0</v>
      </c>
    </row>
    <row r="79" spans="1:17" ht="44.25" customHeight="1" x14ac:dyDescent="0.25">
      <c r="A79" s="1369" t="s">
        <v>497</v>
      </c>
      <c r="B79" s="1370"/>
      <c r="C79" s="1370"/>
      <c r="D79" s="1370"/>
      <c r="E79" s="1371"/>
      <c r="F79" s="762" t="s">
        <v>34</v>
      </c>
      <c r="G79" s="762"/>
      <c r="H79" s="762">
        <v>0.19791666666666666</v>
      </c>
      <c r="I79" s="758"/>
      <c r="J79" s="763">
        <v>0</v>
      </c>
      <c r="K79" s="764"/>
      <c r="L79" s="753"/>
      <c r="M79" s="755">
        <f>J79+K79-L79</f>
        <v>0</v>
      </c>
    </row>
    <row r="80" spans="1:17" ht="41.25" customHeight="1" x14ac:dyDescent="0.25">
      <c r="A80" s="1394" t="s">
        <v>498</v>
      </c>
      <c r="B80" s="1395"/>
      <c r="C80" s="1395"/>
      <c r="D80" s="1395"/>
      <c r="E80" s="1396"/>
      <c r="F80" s="762"/>
      <c r="G80" s="762">
        <v>0.29166666666666669</v>
      </c>
      <c r="H80" s="762">
        <v>0.19791666666666666</v>
      </c>
      <c r="I80" s="765"/>
      <c r="J80" s="763">
        <v>0</v>
      </c>
      <c r="K80" s="764"/>
      <c r="L80" s="753"/>
      <c r="M80" s="755">
        <f>J80+K80-L80</f>
        <v>0</v>
      </c>
    </row>
    <row r="81" spans="1:16" ht="29.25" customHeight="1" x14ac:dyDescent="0.25">
      <c r="A81" s="1369"/>
      <c r="B81" s="1370"/>
      <c r="C81" s="1370"/>
      <c r="D81" s="1370"/>
      <c r="E81" s="1371"/>
      <c r="F81" s="762"/>
      <c r="G81" s="762"/>
      <c r="H81" s="762"/>
      <c r="I81" s="765"/>
      <c r="J81" s="752">
        <v>0</v>
      </c>
      <c r="K81" s="764"/>
      <c r="L81" s="754"/>
      <c r="M81" s="769">
        <f t="shared" ref="M81" si="6">J81+K81-L81</f>
        <v>0</v>
      </c>
    </row>
    <row r="82" spans="1:16" ht="24.75" customHeight="1" x14ac:dyDescent="0.25">
      <c r="A82" s="1369"/>
      <c r="B82" s="1370"/>
      <c r="C82" s="1370"/>
      <c r="D82" s="1370"/>
      <c r="E82" s="1371"/>
      <c r="F82" s="762"/>
      <c r="G82" s="762"/>
      <c r="H82" s="762"/>
      <c r="I82" s="758"/>
      <c r="J82" s="763">
        <v>0</v>
      </c>
      <c r="K82" s="764"/>
      <c r="L82" s="753"/>
      <c r="M82" s="755">
        <f>J82+K82-L82</f>
        <v>0</v>
      </c>
    </row>
    <row r="83" spans="1:16" ht="28.5" customHeight="1" x14ac:dyDescent="0.25">
      <c r="A83" s="1369"/>
      <c r="B83" s="1370"/>
      <c r="C83" s="1370"/>
      <c r="D83" s="1370"/>
      <c r="E83" s="1371"/>
      <c r="F83" s="762"/>
      <c r="G83" s="762"/>
      <c r="H83" s="762"/>
      <c r="I83" s="765"/>
      <c r="J83" s="770">
        <v>0</v>
      </c>
      <c r="K83" s="764"/>
      <c r="L83" s="753"/>
      <c r="M83" s="769">
        <f>J83+K83-L83</f>
        <v>0</v>
      </c>
    </row>
    <row r="84" spans="1:16" ht="30" customHeight="1" x14ac:dyDescent="0.25">
      <c r="A84" s="1369"/>
      <c r="B84" s="1370"/>
      <c r="C84" s="1370"/>
      <c r="D84" s="1370"/>
      <c r="E84" s="1371"/>
      <c r="F84" s="762"/>
      <c r="G84" s="762"/>
      <c r="H84" s="762"/>
      <c r="I84" s="758"/>
      <c r="J84" s="763">
        <v>0</v>
      </c>
      <c r="K84" s="771"/>
      <c r="L84" s="753"/>
      <c r="M84" s="755">
        <f>J84+K84-L84</f>
        <v>0</v>
      </c>
    </row>
    <row r="85" spans="1:16" ht="31.5" customHeight="1" x14ac:dyDescent="0.25">
      <c r="A85" s="1390"/>
      <c r="B85" s="1370"/>
      <c r="C85" s="1370"/>
      <c r="D85" s="1370"/>
      <c r="E85" s="1371"/>
      <c r="F85" s="762"/>
      <c r="G85" s="762"/>
      <c r="H85" s="772"/>
      <c r="I85" s="773"/>
      <c r="J85" s="763">
        <v>0</v>
      </c>
      <c r="K85" s="764"/>
      <c r="L85" s="753"/>
      <c r="M85" s="755">
        <f>J85+K85-L85</f>
        <v>0</v>
      </c>
    </row>
    <row r="86" spans="1:16" ht="26.25" customHeight="1" x14ac:dyDescent="0.25">
      <c r="A86" s="1369"/>
      <c r="B86" s="1370"/>
      <c r="C86" s="1370"/>
      <c r="D86" s="1370"/>
      <c r="E86" s="1371"/>
      <c r="F86" s="762"/>
      <c r="G86" s="762"/>
      <c r="H86" s="772"/>
      <c r="I86" s="765"/>
      <c r="J86" s="752">
        <v>0</v>
      </c>
      <c r="K86" s="766"/>
      <c r="L86" s="767"/>
      <c r="M86" s="755">
        <f>J86+K86-L86</f>
        <v>0</v>
      </c>
      <c r="O86" s="14" t="s">
        <v>34</v>
      </c>
    </row>
    <row r="87" spans="1:16" ht="17.25" customHeight="1" x14ac:dyDescent="0.25">
      <c r="A87" s="1391"/>
      <c r="B87" s="1392"/>
      <c r="C87" s="1392"/>
      <c r="D87" s="1392"/>
      <c r="E87" s="1393"/>
      <c r="F87" s="762"/>
      <c r="G87" s="762"/>
      <c r="H87" s="772"/>
      <c r="I87" s="765"/>
      <c r="J87" s="752"/>
      <c r="K87" s="764"/>
      <c r="L87" s="754"/>
      <c r="M87" s="769"/>
    </row>
    <row r="88" spans="1:16" ht="21" customHeight="1" x14ac:dyDescent="0.25">
      <c r="A88" s="1369"/>
      <c r="B88" s="1370"/>
      <c r="C88" s="1370"/>
      <c r="D88" s="1370"/>
      <c r="E88" s="1371"/>
      <c r="F88" s="762"/>
      <c r="G88" s="762"/>
      <c r="H88" s="772"/>
      <c r="I88" s="765"/>
      <c r="J88" s="763"/>
      <c r="K88" s="756"/>
      <c r="L88" s="757"/>
      <c r="M88" s="755"/>
    </row>
    <row r="89" spans="1:16" ht="15" customHeight="1" x14ac:dyDescent="0.25">
      <c r="A89" s="1372"/>
      <c r="B89" s="1373"/>
      <c r="C89" s="1373"/>
      <c r="D89" s="1373"/>
      <c r="E89" s="1374"/>
      <c r="F89" s="774"/>
      <c r="G89" s="774"/>
      <c r="H89" s="775"/>
      <c r="I89" s="758"/>
      <c r="J89" s="763"/>
      <c r="K89" s="756"/>
      <c r="L89" s="757"/>
      <c r="M89" s="755"/>
    </row>
    <row r="90" spans="1:16" ht="19.5" customHeight="1" thickBot="1" x14ac:dyDescent="0.3">
      <c r="A90" s="1369"/>
      <c r="B90" s="1370"/>
      <c r="C90" s="1370"/>
      <c r="D90" s="1370"/>
      <c r="E90" s="1371"/>
      <c r="F90" s="774"/>
      <c r="G90" s="774"/>
      <c r="H90" s="775"/>
      <c r="I90" s="776"/>
      <c r="J90" s="763"/>
      <c r="K90" s="756"/>
      <c r="L90" s="757"/>
      <c r="M90" s="755"/>
    </row>
    <row r="91" spans="1:16" ht="29.25" customHeight="1" thickBot="1" x14ac:dyDescent="0.3">
      <c r="A91" s="1375"/>
      <c r="B91" s="1376"/>
      <c r="C91" s="1376"/>
      <c r="D91" s="1376"/>
      <c r="E91" s="1377"/>
      <c r="F91" s="777"/>
      <c r="G91" s="778"/>
      <c r="H91" s="779">
        <f>H74+H75+H76+H77+H78+H79+H80+H81+H82+H83+H84+H85</f>
        <v>0.99999999999999989</v>
      </c>
      <c r="I91" s="780"/>
      <c r="J91" s="763"/>
      <c r="K91" s="756"/>
      <c r="L91" s="757"/>
      <c r="M91" s="755"/>
    </row>
    <row r="92" spans="1:16" ht="14.25" customHeight="1" x14ac:dyDescent="0.25">
      <c r="A92" s="1378" t="s">
        <v>250</v>
      </c>
      <c r="B92" s="1379"/>
      <c r="C92" s="1379"/>
      <c r="D92" s="1379"/>
      <c r="E92" s="1379"/>
      <c r="F92" s="1380"/>
      <c r="G92" s="1384" t="s">
        <v>251</v>
      </c>
      <c r="H92" s="1385"/>
      <c r="I92" s="1385"/>
      <c r="J92" s="1385"/>
      <c r="K92" s="1385"/>
      <c r="L92" s="1385"/>
      <c r="M92" s="1386"/>
      <c r="P92" s="14" t="s">
        <v>34</v>
      </c>
    </row>
    <row r="93" spans="1:16" ht="15" customHeight="1" thickBot="1" x14ac:dyDescent="0.3">
      <c r="A93" s="1381"/>
      <c r="B93" s="1382"/>
      <c r="C93" s="1382"/>
      <c r="D93" s="1382"/>
      <c r="E93" s="1382"/>
      <c r="F93" s="1383"/>
      <c r="G93" s="1387"/>
      <c r="H93" s="1388"/>
      <c r="I93" s="1388"/>
      <c r="J93" s="1388"/>
      <c r="K93" s="1388"/>
      <c r="L93" s="1388"/>
      <c r="M93" s="1389"/>
    </row>
    <row r="94" spans="1:16" ht="33.75" customHeight="1" thickBot="1" x14ac:dyDescent="0.3">
      <c r="A94" s="1358" t="s">
        <v>499</v>
      </c>
      <c r="B94" s="1359"/>
      <c r="C94" s="1359"/>
      <c r="D94" s="1359"/>
      <c r="E94" s="1359"/>
      <c r="F94" s="1360"/>
      <c r="G94" s="1361"/>
      <c r="H94" s="1362"/>
      <c r="I94" s="1362"/>
      <c r="J94" s="1362"/>
      <c r="K94" s="1362"/>
      <c r="L94" s="1362"/>
      <c r="M94" s="1363"/>
    </row>
    <row r="95" spans="1:16" ht="23.25" customHeight="1" thickBot="1" x14ac:dyDescent="0.3">
      <c r="A95" s="1364" t="s">
        <v>257</v>
      </c>
      <c r="B95" s="1365"/>
      <c r="C95" s="1365"/>
      <c r="D95" s="1365"/>
      <c r="E95" s="1365"/>
      <c r="F95" s="1366"/>
      <c r="G95" s="1361"/>
      <c r="H95" s="1362"/>
      <c r="I95" s="1362"/>
      <c r="J95" s="1362"/>
      <c r="K95" s="1362"/>
      <c r="L95" s="1362"/>
      <c r="M95" s="1363"/>
    </row>
    <row r="96" spans="1:16" ht="34.5" customHeight="1" thickBot="1" x14ac:dyDescent="0.3">
      <c r="A96" s="1367" t="s">
        <v>260</v>
      </c>
      <c r="B96" s="1368"/>
      <c r="C96" s="309" t="s">
        <v>261</v>
      </c>
      <c r="D96" s="310" t="s">
        <v>262</v>
      </c>
      <c r="E96" s="311" t="s">
        <v>263</v>
      </c>
      <c r="F96" s="312" t="s">
        <v>264</v>
      </c>
      <c r="G96" s="1343"/>
      <c r="H96" s="1343"/>
      <c r="I96" s="1343"/>
      <c r="J96" s="1343"/>
      <c r="K96" s="1343"/>
      <c r="L96" s="1343"/>
      <c r="M96" s="1343"/>
      <c r="N96" s="313"/>
    </row>
    <row r="97" spans="1:14" ht="34.5" customHeight="1" x14ac:dyDescent="0.25">
      <c r="A97" s="1329" t="s">
        <v>267</v>
      </c>
      <c r="B97" s="1330"/>
      <c r="C97" s="781" t="s">
        <v>500</v>
      </c>
      <c r="D97" s="315">
        <v>44540</v>
      </c>
      <c r="E97" s="325">
        <v>1</v>
      </c>
      <c r="F97" s="782"/>
      <c r="G97" s="1342"/>
      <c r="H97" s="1343"/>
      <c r="I97" s="1343"/>
      <c r="J97" s="1343"/>
      <c r="K97" s="1343"/>
      <c r="L97" s="1343"/>
      <c r="M97" s="1343"/>
      <c r="N97" s="321"/>
    </row>
    <row r="98" spans="1:14" ht="34.5" customHeight="1" x14ac:dyDescent="0.25">
      <c r="A98" s="1329" t="s">
        <v>267</v>
      </c>
      <c r="B98" s="1330"/>
      <c r="C98" s="324" t="s">
        <v>501</v>
      </c>
      <c r="D98" s="315">
        <v>44540</v>
      </c>
      <c r="E98" s="316">
        <v>2</v>
      </c>
      <c r="F98" s="331"/>
      <c r="G98" s="1344"/>
      <c r="H98" s="1345"/>
      <c r="I98" s="1345"/>
      <c r="J98" s="1345"/>
      <c r="K98" s="1345"/>
      <c r="L98" s="1345"/>
      <c r="M98" s="1346"/>
    </row>
    <row r="99" spans="1:14" ht="27" customHeight="1" x14ac:dyDescent="0.25">
      <c r="A99" s="1347" t="s">
        <v>267</v>
      </c>
      <c r="B99" s="1348"/>
      <c r="C99" s="1349" t="s">
        <v>502</v>
      </c>
      <c r="D99" s="1351">
        <v>44540</v>
      </c>
      <c r="E99" s="1353">
        <v>2</v>
      </c>
      <c r="F99" s="326" t="s">
        <v>503</v>
      </c>
      <c r="G99" s="783"/>
      <c r="H99" s="784"/>
      <c r="I99" s="784"/>
      <c r="J99" s="784"/>
      <c r="K99" s="784"/>
      <c r="L99" s="784"/>
      <c r="M99" s="785"/>
    </row>
    <row r="100" spans="1:14" ht="22.5" customHeight="1" x14ac:dyDescent="0.25">
      <c r="A100" s="1329"/>
      <c r="B100" s="1330"/>
      <c r="C100" s="1350"/>
      <c r="D100" s="1352"/>
      <c r="E100" s="1354"/>
      <c r="F100" s="331"/>
      <c r="G100" s="1355"/>
      <c r="H100" s="1356"/>
      <c r="I100" s="1356"/>
      <c r="J100" s="1356"/>
      <c r="K100" s="1356"/>
      <c r="L100" s="1356"/>
      <c r="M100" s="1357"/>
    </row>
    <row r="101" spans="1:14" ht="25.5" customHeight="1" thickBot="1" x14ac:dyDescent="0.3">
      <c r="A101" s="1329" t="s">
        <v>267</v>
      </c>
      <c r="B101" s="1330"/>
      <c r="C101" s="324" t="s">
        <v>504</v>
      </c>
      <c r="D101" s="315">
        <v>44540</v>
      </c>
      <c r="E101" s="325">
        <v>2</v>
      </c>
      <c r="F101" s="331"/>
      <c r="G101" s="1338" t="s">
        <v>275</v>
      </c>
      <c r="H101" s="1338"/>
      <c r="I101" s="1338"/>
      <c r="J101" s="1338"/>
      <c r="K101" s="1338"/>
      <c r="L101" s="1338"/>
      <c r="M101" s="1339"/>
    </row>
    <row r="102" spans="1:14" ht="29.25" customHeight="1" thickBot="1" x14ac:dyDescent="0.3">
      <c r="A102" s="1329" t="s">
        <v>267</v>
      </c>
      <c r="B102" s="1330"/>
      <c r="C102" s="324" t="s">
        <v>505</v>
      </c>
      <c r="D102" s="315">
        <v>44540</v>
      </c>
      <c r="E102" s="316">
        <v>2</v>
      </c>
      <c r="F102" s="331"/>
      <c r="G102" s="327" t="s">
        <v>276</v>
      </c>
      <c r="H102" s="1340" t="s">
        <v>277</v>
      </c>
      <c r="I102" s="1340"/>
      <c r="J102" s="1340"/>
      <c r="K102" s="1340"/>
      <c r="L102" s="1340"/>
      <c r="M102" s="328" t="s">
        <v>278</v>
      </c>
    </row>
    <row r="103" spans="1:14" ht="27.75" customHeight="1" x14ac:dyDescent="0.25">
      <c r="A103" s="1329" t="s">
        <v>267</v>
      </c>
      <c r="B103" s="1330"/>
      <c r="C103" s="324" t="s">
        <v>506</v>
      </c>
      <c r="D103" s="315">
        <v>44540</v>
      </c>
      <c r="E103" s="316">
        <v>2</v>
      </c>
      <c r="F103" s="331"/>
      <c r="G103" s="336"/>
      <c r="H103" s="1341" t="s">
        <v>507</v>
      </c>
      <c r="I103" s="1341"/>
      <c r="J103" s="1341"/>
      <c r="K103" s="1341"/>
      <c r="L103" s="1341"/>
      <c r="M103" s="330" t="s">
        <v>280</v>
      </c>
    </row>
    <row r="104" spans="1:14" ht="20.25" customHeight="1" x14ac:dyDescent="0.25">
      <c r="A104" s="1329"/>
      <c r="B104" s="1330"/>
      <c r="C104" s="324"/>
      <c r="D104" s="786"/>
      <c r="E104" s="316"/>
      <c r="F104" s="331"/>
      <c r="G104" s="336"/>
      <c r="H104" s="1335" t="s">
        <v>508</v>
      </c>
      <c r="I104" s="1336"/>
      <c r="J104" s="1336"/>
      <c r="K104" s="1336"/>
      <c r="L104" s="1337"/>
      <c r="M104" s="330" t="s">
        <v>280</v>
      </c>
    </row>
    <row r="105" spans="1:14" ht="21.75" customHeight="1" x14ac:dyDescent="0.25">
      <c r="A105" s="1329"/>
      <c r="B105" s="1330"/>
      <c r="C105" s="324"/>
      <c r="D105" s="786"/>
      <c r="E105" s="316"/>
      <c r="F105" s="331"/>
      <c r="G105" s="336" t="s">
        <v>509</v>
      </c>
      <c r="H105" s="1325" t="s">
        <v>283</v>
      </c>
      <c r="I105" s="1325"/>
      <c r="J105" s="1325"/>
      <c r="K105" s="1325"/>
      <c r="L105" s="1325"/>
      <c r="M105" s="330" t="s">
        <v>280</v>
      </c>
    </row>
    <row r="106" spans="1:14" ht="21.75" customHeight="1" x14ac:dyDescent="0.25">
      <c r="A106" s="1329"/>
      <c r="B106" s="1330"/>
      <c r="C106" s="324"/>
      <c r="D106" s="333"/>
      <c r="E106" s="325"/>
      <c r="F106" s="331"/>
      <c r="G106" s="336"/>
      <c r="H106" s="1325" t="s">
        <v>510</v>
      </c>
      <c r="I106" s="1325"/>
      <c r="J106" s="1325"/>
      <c r="K106" s="1325"/>
      <c r="L106" s="1325"/>
      <c r="M106" s="330" t="s">
        <v>280</v>
      </c>
    </row>
    <row r="107" spans="1:14" ht="21.75" customHeight="1" x14ac:dyDescent="0.25">
      <c r="A107" s="1329"/>
      <c r="B107" s="1330"/>
      <c r="C107" s="324"/>
      <c r="D107" s="333"/>
      <c r="E107" s="325"/>
      <c r="F107" s="331"/>
      <c r="G107" s="336" t="s">
        <v>511</v>
      </c>
      <c r="H107" s="1331" t="s">
        <v>512</v>
      </c>
      <c r="I107" s="1325"/>
      <c r="J107" s="1325"/>
      <c r="K107" s="1325"/>
      <c r="L107" s="1332"/>
      <c r="M107" s="330" t="s">
        <v>280</v>
      </c>
    </row>
    <row r="108" spans="1:14" ht="21.75" customHeight="1" x14ac:dyDescent="0.25">
      <c r="A108" s="1329"/>
      <c r="B108" s="1330"/>
      <c r="C108" s="324"/>
      <c r="D108" s="333"/>
      <c r="E108" s="325"/>
      <c r="F108" s="331"/>
      <c r="G108" s="336"/>
      <c r="H108" s="1331" t="s">
        <v>513</v>
      </c>
      <c r="I108" s="1325"/>
      <c r="J108" s="1325"/>
      <c r="K108" s="1325"/>
      <c r="L108" s="1332"/>
      <c r="M108" s="330" t="s">
        <v>280</v>
      </c>
    </row>
    <row r="109" spans="1:14" ht="24.75" customHeight="1" thickBot="1" x14ac:dyDescent="0.3">
      <c r="A109" s="1333"/>
      <c r="B109" s="1334"/>
      <c r="C109" s="335"/>
      <c r="D109" s="333"/>
      <c r="E109" s="325"/>
      <c r="F109" s="331"/>
      <c r="G109" s="329"/>
      <c r="H109" s="1325" t="s">
        <v>285</v>
      </c>
      <c r="I109" s="1325"/>
      <c r="J109" s="1325"/>
      <c r="K109" s="1325"/>
      <c r="L109" s="1325"/>
      <c r="M109" s="330" t="s">
        <v>280</v>
      </c>
    </row>
    <row r="110" spans="1:14" ht="29.25" customHeight="1" thickBot="1" x14ac:dyDescent="0.3">
      <c r="A110" s="1318" t="s">
        <v>514</v>
      </c>
      <c r="B110" s="1319"/>
      <c r="C110" s="1319"/>
      <c r="D110" s="1319"/>
      <c r="E110" s="1319"/>
      <c r="F110" s="1320"/>
      <c r="G110" s="329"/>
      <c r="H110" s="1321" t="s">
        <v>284</v>
      </c>
      <c r="I110" s="1321"/>
      <c r="J110" s="1321"/>
      <c r="K110" s="1321"/>
      <c r="L110" s="1321"/>
      <c r="M110" s="330" t="s">
        <v>280</v>
      </c>
    </row>
    <row r="111" spans="1:14" ht="26.25" thickBot="1" x14ac:dyDescent="0.3">
      <c r="A111" s="1322"/>
      <c r="B111" s="1323"/>
      <c r="C111" s="1323"/>
      <c r="D111" s="1323"/>
      <c r="E111" s="1323"/>
      <c r="F111" s="1324"/>
      <c r="G111" s="787"/>
      <c r="H111" s="1325" t="s">
        <v>515</v>
      </c>
      <c r="I111" s="1325"/>
      <c r="J111" s="1325"/>
      <c r="K111" s="1325"/>
      <c r="L111" s="1325"/>
      <c r="M111" s="330" t="s">
        <v>280</v>
      </c>
    </row>
    <row r="112" spans="1:14" ht="47.25" customHeight="1" thickBot="1" x14ac:dyDescent="0.3">
      <c r="A112" s="1326" t="s">
        <v>516</v>
      </c>
      <c r="B112" s="1327"/>
      <c r="C112" s="1327"/>
      <c r="D112" s="1327"/>
      <c r="E112" s="1327"/>
      <c r="F112" s="1328"/>
      <c r="G112" s="329"/>
      <c r="H112" s="1325"/>
      <c r="I112" s="1325"/>
      <c r="J112" s="1325"/>
      <c r="K112" s="1325"/>
      <c r="L112" s="1325"/>
      <c r="M112" s="788"/>
    </row>
    <row r="113" spans="1:13" ht="24" thickTop="1" x14ac:dyDescent="0.25">
      <c r="A113" s="338"/>
      <c r="B113" s="338"/>
      <c r="C113" s="338"/>
      <c r="D113" s="338"/>
      <c r="E113" s="338"/>
      <c r="F113" s="338"/>
      <c r="G113" s="339"/>
      <c r="H113" s="338"/>
      <c r="I113" s="340"/>
      <c r="J113" s="340"/>
      <c r="K113" s="340"/>
      <c r="L113" s="340"/>
      <c r="M113" s="341"/>
    </row>
    <row r="115" spans="1:13" x14ac:dyDescent="0.25">
      <c r="C115" s="14"/>
      <c r="F115" s="342"/>
      <c r="G115" s="343"/>
      <c r="I115" s="343"/>
      <c r="J115" s="343"/>
      <c r="K115" s="343"/>
    </row>
    <row r="116" spans="1:13" x14ac:dyDescent="0.25">
      <c r="A116" s="344"/>
      <c r="C116" s="14"/>
      <c r="F116" s="343"/>
      <c r="G116" s="343"/>
    </row>
    <row r="117" spans="1:13" x14ac:dyDescent="0.25">
      <c r="A117" s="343"/>
      <c r="B117" s="343"/>
      <c r="C117" s="343"/>
      <c r="D117" s="343"/>
      <c r="F117" s="343"/>
    </row>
    <row r="118" spans="1:13" x14ac:dyDescent="0.25">
      <c r="A118" s="343"/>
      <c r="B118" s="343"/>
      <c r="C118" s="343"/>
      <c r="D118" s="343"/>
      <c r="E118" s="343"/>
    </row>
    <row r="427" spans="2:10" x14ac:dyDescent="0.25">
      <c r="B427" s="14">
        <v>12.42</v>
      </c>
      <c r="J427" s="14">
        <v>460</v>
      </c>
    </row>
    <row r="428" spans="2:10" x14ac:dyDescent="0.25">
      <c r="B428" s="14">
        <v>12.42</v>
      </c>
      <c r="J428" s="14">
        <v>472</v>
      </c>
    </row>
    <row r="711" spans="3:13" x14ac:dyDescent="0.25">
      <c r="C711" s="14"/>
      <c r="L711" s="14" t="s">
        <v>289</v>
      </c>
      <c r="M711" s="14" t="s">
        <v>290</v>
      </c>
    </row>
  </sheetData>
  <mergeCells count="110">
    <mergeCell ref="I10:I12"/>
    <mergeCell ref="J10:J12"/>
    <mergeCell ref="K10:K12"/>
    <mergeCell ref="L10:L12"/>
    <mergeCell ref="M10:M12"/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H6:I6"/>
    <mergeCell ref="J6:M6"/>
    <mergeCell ref="A34:B34"/>
    <mergeCell ref="A39:B39"/>
    <mergeCell ref="A47:B47"/>
    <mergeCell ref="C47:D47"/>
    <mergeCell ref="E47:H47"/>
    <mergeCell ref="E57:G57"/>
    <mergeCell ref="A16:B16"/>
    <mergeCell ref="A19:B19"/>
    <mergeCell ref="A20:B20"/>
    <mergeCell ref="A21:B21"/>
    <mergeCell ref="A22:B22"/>
    <mergeCell ref="A27:B27"/>
    <mergeCell ref="A72:B72"/>
    <mergeCell ref="C72:H72"/>
    <mergeCell ref="A73:E73"/>
    <mergeCell ref="A74:E74"/>
    <mergeCell ref="H74:H75"/>
    <mergeCell ref="A75:E75"/>
    <mergeCell ref="M65:M67"/>
    <mergeCell ref="A66:B66"/>
    <mergeCell ref="A68:B68"/>
    <mergeCell ref="A70:D70"/>
    <mergeCell ref="A71:B71"/>
    <mergeCell ref="C71:H71"/>
    <mergeCell ref="E60:E70"/>
    <mergeCell ref="A64:B64"/>
    <mergeCell ref="I65:I67"/>
    <mergeCell ref="J65:J67"/>
    <mergeCell ref="K65:K67"/>
    <mergeCell ref="L65:L67"/>
    <mergeCell ref="A82:E82"/>
    <mergeCell ref="A83:E83"/>
    <mergeCell ref="A84:E84"/>
    <mergeCell ref="A85:E85"/>
    <mergeCell ref="A86:E86"/>
    <mergeCell ref="A87:E87"/>
    <mergeCell ref="A76:E76"/>
    <mergeCell ref="A77:E77"/>
    <mergeCell ref="A78:E78"/>
    <mergeCell ref="A79:E79"/>
    <mergeCell ref="A80:E80"/>
    <mergeCell ref="A81:E81"/>
    <mergeCell ref="A94:F94"/>
    <mergeCell ref="G94:M94"/>
    <mergeCell ref="A95:F95"/>
    <mergeCell ref="G95:M95"/>
    <mergeCell ref="A96:B96"/>
    <mergeCell ref="G96:M96"/>
    <mergeCell ref="A88:E88"/>
    <mergeCell ref="A89:E89"/>
    <mergeCell ref="A90:E90"/>
    <mergeCell ref="A91:E91"/>
    <mergeCell ref="A92:F93"/>
    <mergeCell ref="G92:M93"/>
    <mergeCell ref="A97:B97"/>
    <mergeCell ref="G97:M97"/>
    <mergeCell ref="A98:B98"/>
    <mergeCell ref="G98:M98"/>
    <mergeCell ref="A99:B100"/>
    <mergeCell ref="C99:C100"/>
    <mergeCell ref="D99:D100"/>
    <mergeCell ref="E99:E100"/>
    <mergeCell ref="G100:M100"/>
    <mergeCell ref="A104:B104"/>
    <mergeCell ref="H104:L104"/>
    <mergeCell ref="A105:B105"/>
    <mergeCell ref="H105:L105"/>
    <mergeCell ref="A106:B106"/>
    <mergeCell ref="H106:L106"/>
    <mergeCell ref="A101:B101"/>
    <mergeCell ref="G101:M101"/>
    <mergeCell ref="A102:B102"/>
    <mergeCell ref="H102:L102"/>
    <mergeCell ref="A103:B103"/>
    <mergeCell ref="H103:L103"/>
    <mergeCell ref="A110:F110"/>
    <mergeCell ref="H110:L110"/>
    <mergeCell ref="A111:F111"/>
    <mergeCell ref="H111:L111"/>
    <mergeCell ref="A112:F112"/>
    <mergeCell ref="H112:L112"/>
    <mergeCell ref="A107:B107"/>
    <mergeCell ref="H107:L107"/>
    <mergeCell ref="A108:B108"/>
    <mergeCell ref="H108:L108"/>
    <mergeCell ref="A109:B109"/>
    <mergeCell ref="H109:L109"/>
  </mergeCells>
  <printOptions verticalCentered="1"/>
  <pageMargins left="0.23622047244094491" right="0.23622047244094491" top="0.39370078740157483" bottom="0.15748031496062992" header="0.19685039370078741" footer="0.31496062992125984"/>
  <pageSetup paperSize="9" scale="28" orientation="portrait" horizontalDpi="300" verticalDpi="300" r:id="rId1"/>
  <rowBreaks count="1" manualBreakCount="1">
    <brk id="11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551F-7D91-4B9F-AEB2-98C14F38B81B}">
  <sheetPr>
    <pageSetUpPr fitToPage="1"/>
  </sheetPr>
  <dimension ref="A1:V710"/>
  <sheetViews>
    <sheetView view="pageBreakPreview" zoomScale="60" zoomScaleNormal="57" workbookViewId="0">
      <selection activeCell="H2" sqref="H2:J2"/>
    </sheetView>
  </sheetViews>
  <sheetFormatPr defaultRowHeight="14.25" x14ac:dyDescent="0.25"/>
  <cols>
    <col min="1" max="1" width="24.140625" style="14" customWidth="1"/>
    <col min="2" max="2" width="24.85546875" style="14" customWidth="1"/>
    <col min="3" max="3" width="66.5703125" style="15" customWidth="1"/>
    <col min="4" max="4" width="18.85546875" style="14" customWidth="1"/>
    <col min="5" max="5" width="16.7109375" style="14" customWidth="1"/>
    <col min="6" max="6" width="30.42578125" style="14" customWidth="1"/>
    <col min="7" max="7" width="20.28515625" style="14" customWidth="1"/>
    <col min="8" max="8" width="25.7109375" style="14" customWidth="1"/>
    <col min="9" max="9" width="35.5703125" style="14" customWidth="1"/>
    <col min="10" max="10" width="19.28515625" style="14" customWidth="1"/>
    <col min="11" max="11" width="20.7109375" style="14" customWidth="1"/>
    <col min="12" max="12" width="23.28515625" style="14" customWidth="1"/>
    <col min="13" max="13" width="27.85546875" style="14" customWidth="1"/>
    <col min="14" max="14" width="14.85546875" style="14" customWidth="1"/>
    <col min="15" max="16" width="7.85546875" style="14" customWidth="1"/>
    <col min="17" max="16384" width="9.140625" style="14"/>
  </cols>
  <sheetData>
    <row r="1" spans="1:16" ht="2.25" customHeight="1" thickBot="1" x14ac:dyDescent="0.3"/>
    <row r="2" spans="1:16" ht="28.5" thickBot="1" x14ac:dyDescent="0.3">
      <c r="A2" s="1463"/>
      <c r="B2" s="1464"/>
      <c r="C2" s="1464"/>
      <c r="D2" s="1464"/>
      <c r="E2" s="1464"/>
      <c r="F2" s="1464"/>
      <c r="G2" s="1465"/>
      <c r="H2" s="1469" t="s">
        <v>752</v>
      </c>
      <c r="I2" s="1470"/>
      <c r="J2" s="1471"/>
      <c r="K2" s="1519" t="s">
        <v>753</v>
      </c>
      <c r="L2" s="1520"/>
      <c r="M2" s="1521"/>
    </row>
    <row r="3" spans="1:16" ht="26.25" thickBot="1" x14ac:dyDescent="0.3">
      <c r="A3" s="1466"/>
      <c r="B3" s="1467"/>
      <c r="C3" s="1467"/>
      <c r="D3" s="1467"/>
      <c r="E3" s="1467"/>
      <c r="F3" s="1467"/>
      <c r="G3" s="1468"/>
      <c r="H3" s="1478" t="s">
        <v>31</v>
      </c>
      <c r="I3" s="1479"/>
      <c r="J3" s="1480"/>
      <c r="K3" s="1522"/>
      <c r="L3" s="1523"/>
      <c r="M3" s="1524"/>
    </row>
    <row r="4" spans="1:16" ht="30" x14ac:dyDescent="0.25">
      <c r="A4" s="1466"/>
      <c r="B4" s="1467"/>
      <c r="C4" s="1467"/>
      <c r="D4" s="1467"/>
      <c r="E4" s="1467"/>
      <c r="F4" s="1467"/>
      <c r="G4" s="1468"/>
      <c r="H4" s="1525" t="s">
        <v>32</v>
      </c>
      <c r="I4" s="1526"/>
      <c r="J4" s="1527">
        <v>751</v>
      </c>
      <c r="K4" s="1528"/>
      <c r="L4" s="1528"/>
      <c r="M4" s="1529"/>
    </row>
    <row r="5" spans="1:16" ht="30" x14ac:dyDescent="0.25">
      <c r="A5" s="1466"/>
      <c r="B5" s="1467"/>
      <c r="C5" s="1467"/>
      <c r="D5" s="1467"/>
      <c r="E5" s="1467"/>
      <c r="F5" s="1467"/>
      <c r="G5" s="1468"/>
      <c r="H5" s="1514" t="s">
        <v>33</v>
      </c>
      <c r="I5" s="1515"/>
      <c r="J5" s="1527">
        <v>897</v>
      </c>
      <c r="K5" s="1528"/>
      <c r="L5" s="1528"/>
      <c r="M5" s="1529"/>
      <c r="P5" s="14" t="s">
        <v>34</v>
      </c>
    </row>
    <row r="6" spans="1:16" ht="30" x14ac:dyDescent="0.25">
      <c r="A6" s="1466"/>
      <c r="B6" s="1467"/>
      <c r="C6" s="1467"/>
      <c r="D6" s="1467"/>
      <c r="E6" s="1467"/>
      <c r="F6" s="1467"/>
      <c r="G6" s="1468"/>
      <c r="H6" s="1514" t="s">
        <v>35</v>
      </c>
      <c r="I6" s="1515"/>
      <c r="J6" s="1530">
        <v>146</v>
      </c>
      <c r="K6" s="1531"/>
      <c r="L6" s="1531"/>
      <c r="M6" s="1532"/>
    </row>
    <row r="7" spans="1:16" ht="30" x14ac:dyDescent="0.25">
      <c r="A7" s="1466"/>
      <c r="B7" s="1467"/>
      <c r="C7" s="1467"/>
      <c r="D7" s="1467"/>
      <c r="E7" s="1467"/>
      <c r="F7" s="1467"/>
      <c r="G7" s="1468"/>
      <c r="H7" s="1514" t="s">
        <v>36</v>
      </c>
      <c r="I7" s="1515"/>
      <c r="J7" s="1516" t="s">
        <v>754</v>
      </c>
      <c r="K7" s="1517"/>
      <c r="L7" s="1517"/>
      <c r="M7" s="1518"/>
    </row>
    <row r="8" spans="1:16" ht="26.25" customHeight="1" thickBot="1" x14ac:dyDescent="0.3">
      <c r="A8" s="1466"/>
      <c r="B8" s="1467"/>
      <c r="C8" s="1467"/>
      <c r="D8" s="1467"/>
      <c r="E8" s="1467"/>
      <c r="F8" s="1467"/>
      <c r="G8" s="1468"/>
      <c r="H8" s="1514" t="s">
        <v>37</v>
      </c>
      <c r="I8" s="1515"/>
      <c r="J8" s="1516" t="s">
        <v>755</v>
      </c>
      <c r="K8" s="1517"/>
      <c r="L8" s="1517"/>
      <c r="M8" s="1518"/>
    </row>
    <row r="9" spans="1:16" ht="21.75" customHeight="1" thickBot="1" x14ac:dyDescent="0.3">
      <c r="A9" s="1460" t="s">
        <v>38</v>
      </c>
      <c r="B9" s="1461"/>
      <c r="C9" s="1460" t="s">
        <v>39</v>
      </c>
      <c r="D9" s="1462"/>
      <c r="E9" s="1462"/>
      <c r="F9" s="1462"/>
      <c r="G9" s="1462"/>
      <c r="H9" s="1461"/>
      <c r="I9" s="1427"/>
      <c r="J9" s="1429"/>
      <c r="K9" s="1429"/>
      <c r="L9" s="1429"/>
      <c r="M9" s="1428"/>
      <c r="N9" s="14" t="s">
        <v>40</v>
      </c>
    </row>
    <row r="10" spans="1:16" ht="28.5" customHeight="1" thickBot="1" x14ac:dyDescent="0.3">
      <c r="A10" s="16" t="s">
        <v>41</v>
      </c>
      <c r="B10" s="17" t="s">
        <v>42</v>
      </c>
      <c r="C10" s="18" t="s">
        <v>43</v>
      </c>
      <c r="D10" s="19" t="s">
        <v>44</v>
      </c>
      <c r="E10" s="20" t="s">
        <v>45</v>
      </c>
      <c r="F10" s="21" t="s">
        <v>46</v>
      </c>
      <c r="G10" s="19" t="s">
        <v>47</v>
      </c>
      <c r="H10" s="22" t="s">
        <v>48</v>
      </c>
      <c r="I10" s="1441" t="s">
        <v>49</v>
      </c>
      <c r="J10" s="1444" t="s">
        <v>50</v>
      </c>
      <c r="K10" s="1447" t="s">
        <v>51</v>
      </c>
      <c r="L10" s="1447" t="s">
        <v>52</v>
      </c>
      <c r="M10" s="1450" t="s">
        <v>53</v>
      </c>
    </row>
    <row r="11" spans="1:16" ht="37.5" customHeight="1" thickBot="1" x14ac:dyDescent="0.3">
      <c r="A11" s="23">
        <v>295.3</v>
      </c>
      <c r="B11" s="24" t="s">
        <v>756</v>
      </c>
      <c r="C11" s="25" t="s">
        <v>757</v>
      </c>
      <c r="D11" s="26">
        <v>295.3</v>
      </c>
      <c r="E11" s="1051" t="s">
        <v>758</v>
      </c>
      <c r="F11" s="28" t="s">
        <v>759</v>
      </c>
      <c r="G11" s="29">
        <v>0.3</v>
      </c>
      <c r="H11" s="30">
        <f>G11</f>
        <v>0.3</v>
      </c>
      <c r="I11" s="1442"/>
      <c r="J11" s="1445"/>
      <c r="K11" s="1448"/>
      <c r="L11" s="1448"/>
      <c r="M11" s="1451"/>
    </row>
    <row r="12" spans="1:16" ht="39.75" customHeight="1" thickBot="1" x14ac:dyDescent="0.3">
      <c r="A12" s="1453" t="s">
        <v>760</v>
      </c>
      <c r="B12" s="1454"/>
      <c r="C12" s="1052" t="s">
        <v>761</v>
      </c>
      <c r="D12" s="26">
        <v>222</v>
      </c>
      <c r="E12" s="790"/>
      <c r="F12" s="28" t="s">
        <v>762</v>
      </c>
      <c r="G12" s="49">
        <v>9.1</v>
      </c>
      <c r="H12" s="30">
        <f>G12+H11</f>
        <v>9.4</v>
      </c>
      <c r="I12" s="1443"/>
      <c r="J12" s="1446"/>
      <c r="K12" s="1449"/>
      <c r="L12" s="1449"/>
      <c r="M12" s="1452"/>
    </row>
    <row r="13" spans="1:16" ht="33" customHeight="1" x14ac:dyDescent="0.25">
      <c r="A13" s="34" t="s">
        <v>61</v>
      </c>
      <c r="B13" s="35" t="s">
        <v>62</v>
      </c>
      <c r="C13" s="25" t="s">
        <v>763</v>
      </c>
      <c r="D13" s="31">
        <v>293.8</v>
      </c>
      <c r="E13" s="32">
        <v>71</v>
      </c>
      <c r="F13" s="28" t="s">
        <v>422</v>
      </c>
      <c r="G13" s="33">
        <v>1.19</v>
      </c>
      <c r="H13" s="30">
        <f t="shared" ref="H13:H24" si="0">G13+H12</f>
        <v>10.59</v>
      </c>
      <c r="I13" s="36" t="s">
        <v>416</v>
      </c>
      <c r="J13" s="37">
        <v>0</v>
      </c>
      <c r="K13" s="37"/>
      <c r="L13" s="37"/>
      <c r="M13" s="647">
        <f>J13+K13-L13</f>
        <v>0</v>
      </c>
    </row>
    <row r="14" spans="1:16" ht="30.75" customHeight="1" x14ac:dyDescent="0.25">
      <c r="A14" s="39"/>
      <c r="B14" s="39"/>
      <c r="C14" s="83" t="s">
        <v>764</v>
      </c>
      <c r="D14" s="31">
        <v>203</v>
      </c>
      <c r="E14" s="32">
        <v>71</v>
      </c>
      <c r="F14" s="28" t="s">
        <v>422</v>
      </c>
      <c r="G14" s="49">
        <v>8.32</v>
      </c>
      <c r="H14" s="30">
        <f t="shared" si="0"/>
        <v>18.91</v>
      </c>
      <c r="I14" s="40" t="s">
        <v>420</v>
      </c>
      <c r="J14" s="41">
        <v>600</v>
      </c>
      <c r="K14" s="41"/>
      <c r="L14" s="41">
        <v>100</v>
      </c>
      <c r="M14" s="38">
        <f>J14+K14-L14</f>
        <v>500</v>
      </c>
      <c r="N14" s="42"/>
    </row>
    <row r="15" spans="1:16" ht="33" customHeight="1" thickBot="1" x14ac:dyDescent="0.3">
      <c r="A15" s="43"/>
      <c r="B15" s="44"/>
      <c r="C15" s="25" t="s">
        <v>765</v>
      </c>
      <c r="D15" s="31">
        <v>292.39999999999998</v>
      </c>
      <c r="E15" s="32">
        <v>71</v>
      </c>
      <c r="F15" s="28" t="s">
        <v>422</v>
      </c>
      <c r="G15" s="49">
        <v>1.49</v>
      </c>
      <c r="H15" s="30">
        <f t="shared" si="0"/>
        <v>20.399999999999999</v>
      </c>
      <c r="I15" s="36" t="s">
        <v>71</v>
      </c>
      <c r="J15" s="45">
        <v>3425</v>
      </c>
      <c r="K15" s="41"/>
      <c r="L15" s="41">
        <v>50</v>
      </c>
      <c r="M15" s="38">
        <f>J15+K15-L15</f>
        <v>3375</v>
      </c>
      <c r="N15" s="42"/>
    </row>
    <row r="16" spans="1:16" ht="36.75" customHeight="1" thickBot="1" x14ac:dyDescent="0.3">
      <c r="A16" s="1433" t="s">
        <v>72</v>
      </c>
      <c r="B16" s="1434"/>
      <c r="C16" s="25" t="s">
        <v>766</v>
      </c>
      <c r="D16" s="31">
        <v>203</v>
      </c>
      <c r="E16" s="32">
        <v>71</v>
      </c>
      <c r="F16" s="28" t="s">
        <v>422</v>
      </c>
      <c r="G16" s="29">
        <v>57.49</v>
      </c>
      <c r="H16" s="30">
        <f t="shared" si="0"/>
        <v>77.89</v>
      </c>
      <c r="I16" s="36" t="s">
        <v>74</v>
      </c>
      <c r="J16" s="50">
        <v>1920</v>
      </c>
      <c r="K16" s="45"/>
      <c r="L16" s="45"/>
      <c r="M16" s="38">
        <f t="shared" ref="M16:M29" si="1">J16+K16-L16</f>
        <v>1920</v>
      </c>
      <c r="N16" s="42"/>
    </row>
    <row r="17" spans="1:22" ht="29.25" customHeight="1" x14ac:dyDescent="0.25">
      <c r="A17" s="51" t="s">
        <v>61</v>
      </c>
      <c r="B17" s="52" t="s">
        <v>62</v>
      </c>
      <c r="C17" s="25" t="s">
        <v>767</v>
      </c>
      <c r="D17" s="31">
        <v>206</v>
      </c>
      <c r="E17" s="32">
        <v>72</v>
      </c>
      <c r="F17" s="47" t="s">
        <v>768</v>
      </c>
      <c r="G17" s="29">
        <v>0.53</v>
      </c>
      <c r="H17" s="30">
        <f t="shared" si="0"/>
        <v>78.42</v>
      </c>
      <c r="I17" s="36" t="s">
        <v>424</v>
      </c>
      <c r="J17" s="53">
        <v>1375</v>
      </c>
      <c r="K17" s="45"/>
      <c r="L17" s="45">
        <v>75</v>
      </c>
      <c r="M17" s="38">
        <f t="shared" si="1"/>
        <v>1300</v>
      </c>
    </row>
    <row r="18" spans="1:22" ht="27" customHeight="1" thickBot="1" x14ac:dyDescent="0.3">
      <c r="A18" s="39" t="s">
        <v>769</v>
      </c>
      <c r="B18" s="39" t="s">
        <v>770</v>
      </c>
      <c r="C18" s="25" t="s">
        <v>771</v>
      </c>
      <c r="D18" s="31">
        <v>203</v>
      </c>
      <c r="E18" s="32">
        <v>76</v>
      </c>
      <c r="F18" s="47" t="s">
        <v>772</v>
      </c>
      <c r="G18" s="29">
        <v>9.6</v>
      </c>
      <c r="H18" s="30">
        <f t="shared" si="0"/>
        <v>88.02</v>
      </c>
      <c r="I18" s="54" t="s">
        <v>78</v>
      </c>
      <c r="J18" s="55">
        <v>100</v>
      </c>
      <c r="K18" s="55"/>
      <c r="L18" s="55"/>
      <c r="M18" s="38">
        <f t="shared" si="1"/>
        <v>100</v>
      </c>
    </row>
    <row r="19" spans="1:22" ht="29.25" customHeight="1" thickBot="1" x14ac:dyDescent="0.3">
      <c r="A19" s="1435"/>
      <c r="B19" s="1436"/>
      <c r="C19" s="83" t="s">
        <v>773</v>
      </c>
      <c r="D19" s="31">
        <v>203</v>
      </c>
      <c r="E19" s="32">
        <v>72</v>
      </c>
      <c r="F19" s="47" t="s">
        <v>774</v>
      </c>
      <c r="G19" s="49">
        <v>0.43</v>
      </c>
      <c r="H19" s="30">
        <f t="shared" si="0"/>
        <v>88.45</v>
      </c>
      <c r="I19" s="36" t="s">
        <v>80</v>
      </c>
      <c r="J19" s="53">
        <v>1425</v>
      </c>
      <c r="K19" s="45"/>
      <c r="L19" s="45">
        <v>325</v>
      </c>
      <c r="M19" s="38">
        <f t="shared" si="1"/>
        <v>1100</v>
      </c>
    </row>
    <row r="20" spans="1:22" ht="24.75" customHeight="1" thickBot="1" x14ac:dyDescent="0.45">
      <c r="A20" s="1435"/>
      <c r="B20" s="1436"/>
      <c r="C20" s="83" t="s">
        <v>775</v>
      </c>
      <c r="D20" s="31">
        <v>203</v>
      </c>
      <c r="E20" s="32">
        <v>71</v>
      </c>
      <c r="F20" s="28" t="s">
        <v>422</v>
      </c>
      <c r="G20" s="61">
        <v>16.12</v>
      </c>
      <c r="H20" s="30">
        <f t="shared" si="0"/>
        <v>104.57000000000001</v>
      </c>
      <c r="I20" s="62" t="s">
        <v>82</v>
      </c>
      <c r="J20" s="55">
        <v>850</v>
      </c>
      <c r="K20" s="45"/>
      <c r="L20" s="45">
        <v>200</v>
      </c>
      <c r="M20" s="38">
        <f t="shared" si="1"/>
        <v>650</v>
      </c>
    </row>
    <row r="21" spans="1:22" ht="23.25" customHeight="1" thickBot="1" x14ac:dyDescent="0.3">
      <c r="A21" s="1437"/>
      <c r="B21" s="1438"/>
      <c r="C21" s="83" t="s">
        <v>776</v>
      </c>
      <c r="D21" s="31">
        <v>203</v>
      </c>
      <c r="E21" s="32">
        <v>70</v>
      </c>
      <c r="F21" s="28" t="s">
        <v>777</v>
      </c>
      <c r="G21" s="49">
        <v>0.49</v>
      </c>
      <c r="H21" s="30">
        <f t="shared" si="0"/>
        <v>105.06</v>
      </c>
      <c r="I21" s="62" t="s">
        <v>84</v>
      </c>
      <c r="J21" s="53">
        <v>2500</v>
      </c>
      <c r="K21" s="63"/>
      <c r="L21" s="45"/>
      <c r="M21" s="64">
        <f t="shared" si="1"/>
        <v>2500</v>
      </c>
    </row>
    <row r="22" spans="1:22" ht="24" customHeight="1" thickBot="1" x14ac:dyDescent="0.45">
      <c r="A22" s="1439" t="s">
        <v>85</v>
      </c>
      <c r="B22" s="1440"/>
      <c r="C22" s="83" t="s">
        <v>778</v>
      </c>
      <c r="D22" s="31">
        <v>162</v>
      </c>
      <c r="E22" s="32">
        <v>80</v>
      </c>
      <c r="F22" s="47" t="s">
        <v>64</v>
      </c>
      <c r="G22" s="61">
        <v>36.14</v>
      </c>
      <c r="H22" s="30">
        <f t="shared" si="0"/>
        <v>141.19999999999999</v>
      </c>
      <c r="I22" s="36" t="s">
        <v>87</v>
      </c>
      <c r="J22" s="65">
        <v>50</v>
      </c>
      <c r="K22" s="45"/>
      <c r="L22" s="45"/>
      <c r="M22" s="38">
        <f t="shared" si="1"/>
        <v>50</v>
      </c>
    </row>
    <row r="23" spans="1:22" ht="27.75" customHeight="1" x14ac:dyDescent="0.25">
      <c r="A23" s="66" t="s">
        <v>88</v>
      </c>
      <c r="B23" s="66" t="s">
        <v>62</v>
      </c>
      <c r="C23" s="57" t="s">
        <v>779</v>
      </c>
      <c r="D23" s="58">
        <v>160</v>
      </c>
      <c r="E23" s="59">
        <v>82</v>
      </c>
      <c r="F23" s="60" t="s">
        <v>64</v>
      </c>
      <c r="G23" s="49">
        <v>750.31</v>
      </c>
      <c r="H23" s="30">
        <f t="shared" si="0"/>
        <v>891.51</v>
      </c>
      <c r="I23" s="54" t="s">
        <v>89</v>
      </c>
      <c r="J23" s="67">
        <v>4600</v>
      </c>
      <c r="K23" s="67"/>
      <c r="L23" s="67">
        <v>200</v>
      </c>
      <c r="M23" s="38">
        <f t="shared" si="1"/>
        <v>4400</v>
      </c>
    </row>
    <row r="24" spans="1:22" ht="23.25" customHeight="1" x14ac:dyDescent="0.4">
      <c r="A24" s="39"/>
      <c r="B24" s="39"/>
      <c r="C24" s="57" t="s">
        <v>429</v>
      </c>
      <c r="D24" s="58"/>
      <c r="E24" s="59"/>
      <c r="F24" s="56"/>
      <c r="G24" s="61">
        <v>6</v>
      </c>
      <c r="H24" s="30">
        <f t="shared" si="0"/>
        <v>897.51</v>
      </c>
      <c r="I24" s="70" t="s">
        <v>434</v>
      </c>
      <c r="J24" s="65">
        <v>0</v>
      </c>
      <c r="K24" s="45"/>
      <c r="L24" s="45"/>
      <c r="M24" s="38">
        <f t="shared" si="1"/>
        <v>0</v>
      </c>
    </row>
    <row r="25" spans="1:22" ht="32.25" customHeight="1" x14ac:dyDescent="0.25">
      <c r="A25" s="69" t="s">
        <v>91</v>
      </c>
      <c r="B25" s="69" t="s">
        <v>92</v>
      </c>
      <c r="C25" s="57"/>
      <c r="D25" s="58"/>
      <c r="E25" s="59"/>
      <c r="F25" s="60"/>
      <c r="G25" s="105"/>
      <c r="H25" s="30"/>
      <c r="I25" s="70" t="s">
        <v>93</v>
      </c>
      <c r="J25" s="65">
        <v>3800</v>
      </c>
      <c r="K25" s="45"/>
      <c r="L25" s="45"/>
      <c r="M25" s="38">
        <f t="shared" si="1"/>
        <v>3800</v>
      </c>
      <c r="N25" s="71"/>
    </row>
    <row r="26" spans="1:22" ht="27.75" customHeight="1" thickBot="1" x14ac:dyDescent="0.4">
      <c r="A26" s="72"/>
      <c r="B26" s="72"/>
      <c r="C26" s="73"/>
      <c r="D26" s="58"/>
      <c r="E26" s="59"/>
      <c r="F26" s="60"/>
      <c r="G26" s="650"/>
      <c r="H26" s="30"/>
      <c r="I26" s="75" t="s">
        <v>94</v>
      </c>
      <c r="J26" s="76" t="s">
        <v>780</v>
      </c>
      <c r="K26" s="63"/>
      <c r="L26" s="45"/>
      <c r="M26" s="38">
        <f t="shared" si="1"/>
        <v>362</v>
      </c>
      <c r="N26" s="77"/>
    </row>
    <row r="27" spans="1:22" ht="29.25" customHeight="1" thickBot="1" x14ac:dyDescent="0.4">
      <c r="A27" s="1425" t="s">
        <v>781</v>
      </c>
      <c r="B27" s="1426"/>
      <c r="C27" s="73"/>
      <c r="D27" s="58"/>
      <c r="E27" s="59"/>
      <c r="F27" s="56"/>
      <c r="G27" s="650"/>
      <c r="H27" s="30"/>
      <c r="I27" s="54" t="s">
        <v>97</v>
      </c>
      <c r="J27" s="65">
        <v>1500</v>
      </c>
      <c r="K27" s="45"/>
      <c r="L27" s="45">
        <v>500</v>
      </c>
      <c r="M27" s="38">
        <f t="shared" si="1"/>
        <v>1000</v>
      </c>
      <c r="N27" s="14" t="s">
        <v>34</v>
      </c>
    </row>
    <row r="28" spans="1:22" ht="37.5" customHeight="1" x14ac:dyDescent="0.25">
      <c r="A28" s="66" t="s">
        <v>88</v>
      </c>
      <c r="B28" s="66" t="s">
        <v>62</v>
      </c>
      <c r="C28" s="101"/>
      <c r="D28" s="58"/>
      <c r="E28" s="59"/>
      <c r="F28" s="60"/>
      <c r="G28" s="105"/>
      <c r="H28" s="30"/>
      <c r="I28" s="78" t="s">
        <v>98</v>
      </c>
      <c r="J28" s="65">
        <v>735</v>
      </c>
      <c r="K28" s="655"/>
      <c r="L28" s="655"/>
      <c r="M28" s="38">
        <f t="shared" si="1"/>
        <v>735</v>
      </c>
    </row>
    <row r="29" spans="1:22" ht="27.75" customHeight="1" x14ac:dyDescent="0.35">
      <c r="A29" s="39" t="s">
        <v>782</v>
      </c>
      <c r="B29" s="39" t="s">
        <v>783</v>
      </c>
      <c r="C29" s="73"/>
      <c r="D29" s="58"/>
      <c r="E29" s="59"/>
      <c r="F29" s="56"/>
      <c r="G29" s="650"/>
      <c r="H29" s="30"/>
      <c r="I29" s="36" t="s">
        <v>100</v>
      </c>
      <c r="J29" s="65">
        <v>25000</v>
      </c>
      <c r="K29" s="45"/>
      <c r="L29" s="68">
        <v>2000</v>
      </c>
      <c r="M29" s="38">
        <f t="shared" si="1"/>
        <v>23000</v>
      </c>
      <c r="V29" s="79"/>
    </row>
    <row r="30" spans="1:22" ht="25.5" customHeight="1" x14ac:dyDescent="0.25">
      <c r="A30" s="69" t="s">
        <v>91</v>
      </c>
      <c r="B30" s="80" t="s">
        <v>92</v>
      </c>
      <c r="C30" s="101"/>
      <c r="D30" s="91"/>
      <c r="E30" s="59"/>
      <c r="F30" s="56"/>
      <c r="G30" s="644"/>
      <c r="H30" s="30"/>
      <c r="I30" s="36"/>
      <c r="J30" s="65"/>
      <c r="K30" s="45"/>
      <c r="L30" s="45"/>
      <c r="M30" s="38"/>
      <c r="N30" s="42"/>
    </row>
    <row r="31" spans="1:22" ht="23.25" customHeight="1" thickBot="1" x14ac:dyDescent="0.3">
      <c r="A31" s="72" t="s">
        <v>784</v>
      </c>
      <c r="B31" s="72"/>
      <c r="C31" s="101"/>
      <c r="D31" s="93"/>
      <c r="E31" s="92"/>
      <c r="F31" s="102"/>
      <c r="G31" s="658"/>
      <c r="H31" s="30"/>
      <c r="I31" s="36"/>
      <c r="J31" s="65"/>
      <c r="K31" s="45"/>
      <c r="L31" s="68"/>
      <c r="M31" s="38"/>
      <c r="N31" s="42"/>
    </row>
    <row r="32" spans="1:22" ht="25.5" customHeight="1" thickBot="1" x14ac:dyDescent="0.3">
      <c r="A32" s="82"/>
      <c r="B32" s="82"/>
      <c r="C32" s="90"/>
      <c r="D32" s="659"/>
      <c r="E32" s="660"/>
      <c r="F32" s="661"/>
      <c r="G32" s="105"/>
      <c r="H32" s="30"/>
      <c r="I32" s="36"/>
      <c r="J32" s="65"/>
      <c r="K32" s="45"/>
      <c r="L32" s="45"/>
      <c r="M32" s="38"/>
      <c r="N32" s="42"/>
    </row>
    <row r="33" spans="1:15" ht="27" customHeight="1" thickBot="1" x14ac:dyDescent="0.3">
      <c r="A33" s="85"/>
      <c r="B33" s="86"/>
      <c r="C33" s="665"/>
      <c r="D33" s="94"/>
      <c r="E33" s="27"/>
      <c r="F33" s="666"/>
      <c r="G33" s="667"/>
      <c r="H33" s="30"/>
      <c r="I33" s="54"/>
      <c r="J33" s="65"/>
      <c r="K33" s="45"/>
      <c r="L33" s="45"/>
      <c r="M33" s="38"/>
      <c r="N33" s="42"/>
      <c r="O33" s="42"/>
    </row>
    <row r="34" spans="1:15" ht="40.5" customHeight="1" thickBot="1" x14ac:dyDescent="0.3">
      <c r="A34" s="1425" t="s">
        <v>785</v>
      </c>
      <c r="B34" s="1513"/>
      <c r="C34" s="1053"/>
      <c r="D34" s="94" t="s">
        <v>442</v>
      </c>
      <c r="E34" s="95"/>
      <c r="F34" s="666"/>
      <c r="G34" s="669"/>
      <c r="H34" s="30"/>
      <c r="I34" s="36"/>
      <c r="J34" s="65"/>
      <c r="K34" s="45"/>
      <c r="L34" s="45"/>
      <c r="M34" s="38"/>
      <c r="O34" s="42"/>
    </row>
    <row r="35" spans="1:15" ht="25.5" customHeight="1" x14ac:dyDescent="0.25">
      <c r="A35" s="88" t="s">
        <v>88</v>
      </c>
      <c r="B35" s="88" t="s">
        <v>62</v>
      </c>
      <c r="C35" s="665"/>
      <c r="D35" s="94"/>
      <c r="E35" s="27"/>
      <c r="F35" s="666"/>
      <c r="G35" s="667"/>
      <c r="H35" s="30"/>
      <c r="I35" s="36"/>
      <c r="J35" s="65"/>
      <c r="K35" s="45"/>
      <c r="L35" s="68"/>
      <c r="M35" s="38"/>
    </row>
    <row r="36" spans="1:15" ht="24.75" customHeight="1" x14ac:dyDescent="0.25">
      <c r="A36" s="39" t="s">
        <v>782</v>
      </c>
      <c r="B36" s="39" t="s">
        <v>786</v>
      </c>
      <c r="C36" s="665"/>
      <c r="D36" s="94"/>
      <c r="E36" s="27"/>
      <c r="F36" s="666"/>
      <c r="G36" s="667"/>
      <c r="H36" s="30"/>
      <c r="I36" s="36"/>
      <c r="J36" s="65"/>
      <c r="K36" s="45"/>
      <c r="L36" s="45"/>
      <c r="M36" s="38"/>
      <c r="N36" s="89"/>
    </row>
    <row r="37" spans="1:15" ht="22.5" customHeight="1" x14ac:dyDescent="0.25">
      <c r="A37" s="85" t="s">
        <v>91</v>
      </c>
      <c r="B37" s="85" t="s">
        <v>92</v>
      </c>
      <c r="C37" s="90"/>
      <c r="D37" s="91"/>
      <c r="E37" s="59"/>
      <c r="F37" s="92"/>
      <c r="G37" s="93"/>
      <c r="H37" s="30"/>
      <c r="I37" s="54"/>
      <c r="J37" s="55"/>
      <c r="K37" s="55"/>
      <c r="L37" s="55"/>
      <c r="M37" s="38"/>
    </row>
    <row r="38" spans="1:15" ht="25.5" customHeight="1" thickBot="1" x14ac:dyDescent="0.3">
      <c r="A38" s="72" t="s">
        <v>787</v>
      </c>
      <c r="B38" s="100"/>
      <c r="C38" s="90"/>
      <c r="D38" s="94"/>
      <c r="E38" s="95"/>
      <c r="F38" s="96"/>
      <c r="G38" s="97"/>
      <c r="H38" s="30"/>
      <c r="I38" s="98"/>
      <c r="J38" s="76"/>
      <c r="K38" s="63"/>
      <c r="L38" s="99"/>
      <c r="M38" s="38"/>
    </row>
    <row r="39" spans="1:15" ht="25.5" customHeight="1" thickBot="1" x14ac:dyDescent="0.3">
      <c r="A39" s="1425"/>
      <c r="B39" s="1426"/>
      <c r="C39" s="90"/>
      <c r="D39" s="94"/>
      <c r="E39" s="95"/>
      <c r="F39" s="96"/>
      <c r="G39" s="97"/>
      <c r="H39" s="30"/>
      <c r="I39" s="54"/>
      <c r="J39" s="76"/>
      <c r="K39" s="63"/>
      <c r="L39" s="45"/>
      <c r="M39" s="38"/>
    </row>
    <row r="40" spans="1:15" ht="24.75" customHeight="1" thickBot="1" x14ac:dyDescent="0.3">
      <c r="A40" s="671"/>
      <c r="B40" s="100"/>
      <c r="C40" s="101"/>
      <c r="D40" s="93"/>
      <c r="E40" s="92"/>
      <c r="F40" s="102"/>
      <c r="G40" s="97"/>
      <c r="H40" s="30"/>
      <c r="I40" s="78"/>
      <c r="J40" s="76"/>
      <c r="K40" s="63"/>
      <c r="L40" s="45"/>
      <c r="M40" s="38"/>
    </row>
    <row r="41" spans="1:15" ht="26.25" customHeight="1" thickBot="1" x14ac:dyDescent="0.3">
      <c r="A41" s="103" t="s">
        <v>112</v>
      </c>
      <c r="B41" s="104" t="s">
        <v>113</v>
      </c>
      <c r="C41" s="101"/>
      <c r="D41" s="93"/>
      <c r="E41" s="92"/>
      <c r="F41" s="102"/>
      <c r="G41" s="105"/>
      <c r="H41" s="30"/>
      <c r="I41" s="98"/>
      <c r="J41" s="76"/>
      <c r="K41" s="63"/>
      <c r="L41" s="45"/>
      <c r="M41" s="38"/>
    </row>
    <row r="42" spans="1:15" ht="24.75" customHeight="1" x14ac:dyDescent="0.25">
      <c r="A42" s="88" t="s">
        <v>450</v>
      </c>
      <c r="B42" s="88" t="s">
        <v>450</v>
      </c>
      <c r="C42" s="101"/>
      <c r="D42" s="93"/>
      <c r="E42" s="92"/>
      <c r="F42" s="102"/>
      <c r="G42" s="97"/>
      <c r="H42" s="30"/>
      <c r="I42" s="54"/>
      <c r="J42" s="67"/>
      <c r="K42" s="67"/>
      <c r="L42" s="67"/>
      <c r="M42" s="38"/>
    </row>
    <row r="43" spans="1:15" ht="24" customHeight="1" thickBot="1" x14ac:dyDescent="0.3">
      <c r="A43" s="106" t="s">
        <v>452</v>
      </c>
      <c r="B43" s="106" t="s">
        <v>452</v>
      </c>
      <c r="C43" s="101"/>
      <c r="D43" s="93"/>
      <c r="E43" s="92"/>
      <c r="F43" s="102"/>
      <c r="G43" s="105"/>
      <c r="H43" s="30"/>
      <c r="I43" s="107"/>
      <c r="J43" s="45"/>
      <c r="K43" s="108"/>
      <c r="L43" s="108"/>
      <c r="M43" s="38"/>
    </row>
    <row r="44" spans="1:15" ht="24" customHeight="1" thickBot="1" x14ac:dyDescent="0.3">
      <c r="A44" s="103" t="s">
        <v>117</v>
      </c>
      <c r="B44" s="109"/>
      <c r="C44" s="101"/>
      <c r="D44" s="93"/>
      <c r="E44" s="92"/>
      <c r="F44" s="102"/>
      <c r="G44" s="110"/>
      <c r="H44" s="30"/>
      <c r="I44" s="111" t="s">
        <v>118</v>
      </c>
      <c r="J44" s="112">
        <v>0</v>
      </c>
      <c r="K44" s="113"/>
      <c r="L44" s="113"/>
      <c r="M44" s="114">
        <f t="shared" ref="M44:M53" si="2">J44+K44-L44</f>
        <v>0</v>
      </c>
    </row>
    <row r="45" spans="1:15" ht="19.5" customHeight="1" x14ac:dyDescent="0.25">
      <c r="A45" s="88" t="s">
        <v>454</v>
      </c>
      <c r="B45" s="85"/>
      <c r="C45" s="101"/>
      <c r="D45" s="93"/>
      <c r="E45" s="92"/>
      <c r="F45" s="102"/>
      <c r="G45" s="97"/>
      <c r="H45" s="30"/>
      <c r="I45" s="115"/>
      <c r="J45" s="116">
        <v>0</v>
      </c>
      <c r="K45" s="116"/>
      <c r="L45" s="116"/>
      <c r="M45" s="117">
        <f t="shared" si="2"/>
        <v>0</v>
      </c>
    </row>
    <row r="46" spans="1:15" ht="22.5" customHeight="1" thickBot="1" x14ac:dyDescent="0.3">
      <c r="A46" s="106" t="s">
        <v>452</v>
      </c>
      <c r="B46" s="100"/>
      <c r="C46" s="118"/>
      <c r="D46" s="119"/>
      <c r="E46" s="92"/>
      <c r="F46" s="120"/>
      <c r="G46" s="93"/>
      <c r="H46" s="121"/>
      <c r="I46" s="122"/>
      <c r="J46" s="123">
        <v>0</v>
      </c>
      <c r="K46" s="124"/>
      <c r="L46" s="124"/>
      <c r="M46" s="117">
        <f t="shared" si="2"/>
        <v>0</v>
      </c>
    </row>
    <row r="47" spans="1:15" ht="33" customHeight="1" thickBot="1" x14ac:dyDescent="0.3">
      <c r="A47" s="1427" t="s">
        <v>120</v>
      </c>
      <c r="B47" s="1428"/>
      <c r="C47" s="1427" t="s">
        <v>121</v>
      </c>
      <c r="D47" s="1428"/>
      <c r="E47" s="1427" t="s">
        <v>122</v>
      </c>
      <c r="F47" s="1429"/>
      <c r="G47" s="1429"/>
      <c r="H47" s="1429"/>
      <c r="I47" s="125"/>
      <c r="J47" s="124">
        <v>0</v>
      </c>
      <c r="K47" s="124"/>
      <c r="L47" s="124"/>
      <c r="M47" s="117">
        <f t="shared" si="2"/>
        <v>0</v>
      </c>
    </row>
    <row r="48" spans="1:15" ht="20.25" customHeight="1" thickBot="1" x14ac:dyDescent="0.3">
      <c r="A48" s="126" t="s">
        <v>123</v>
      </c>
      <c r="B48" s="135" t="s">
        <v>788</v>
      </c>
      <c r="C48" s="128" t="s">
        <v>124</v>
      </c>
      <c r="D48" s="129" t="s">
        <v>789</v>
      </c>
      <c r="E48" s="130" t="s">
        <v>126</v>
      </c>
      <c r="F48" s="131" t="s">
        <v>127</v>
      </c>
      <c r="G48" s="132" t="s">
        <v>128</v>
      </c>
      <c r="H48" s="133" t="s">
        <v>129</v>
      </c>
      <c r="I48" s="125"/>
      <c r="J48" s="124">
        <v>0</v>
      </c>
      <c r="K48" s="124"/>
      <c r="L48" s="124"/>
      <c r="M48" s="117">
        <f t="shared" si="2"/>
        <v>0</v>
      </c>
      <c r="O48" s="14" t="s">
        <v>34</v>
      </c>
    </row>
    <row r="49" spans="1:19" ht="24.75" customHeight="1" thickBot="1" x14ac:dyDescent="0.3">
      <c r="A49" s="134" t="s">
        <v>130</v>
      </c>
      <c r="B49" s="135" t="s">
        <v>790</v>
      </c>
      <c r="C49" s="128" t="s">
        <v>131</v>
      </c>
      <c r="D49" s="136">
        <v>40</v>
      </c>
      <c r="E49" s="137" t="s">
        <v>132</v>
      </c>
      <c r="F49" s="138" t="s">
        <v>458</v>
      </c>
      <c r="G49" s="139" t="s">
        <v>544</v>
      </c>
      <c r="H49" s="139" t="s">
        <v>791</v>
      </c>
      <c r="I49" s="125"/>
      <c r="J49" s="124">
        <v>0</v>
      </c>
      <c r="K49" s="124"/>
      <c r="L49" s="123"/>
      <c r="M49" s="117">
        <f t="shared" si="2"/>
        <v>0</v>
      </c>
    </row>
    <row r="50" spans="1:19" ht="26.25" thickBot="1" x14ac:dyDescent="0.3">
      <c r="A50" s="140" t="s">
        <v>136</v>
      </c>
      <c r="B50" s="135" t="s">
        <v>792</v>
      </c>
      <c r="C50" s="141" t="s">
        <v>137</v>
      </c>
      <c r="D50" s="142" t="s">
        <v>556</v>
      </c>
      <c r="E50" s="137" t="s">
        <v>139</v>
      </c>
      <c r="F50" s="138" t="s">
        <v>458</v>
      </c>
      <c r="G50" s="139" t="s">
        <v>544</v>
      </c>
      <c r="H50" s="139" t="s">
        <v>791</v>
      </c>
      <c r="I50" s="125"/>
      <c r="J50" s="124">
        <v>0</v>
      </c>
      <c r="K50" s="124"/>
      <c r="L50" s="143"/>
      <c r="M50" s="117">
        <f>J50+K50-L52</f>
        <v>0</v>
      </c>
    </row>
    <row r="51" spans="1:19" ht="26.25" thickBot="1" x14ac:dyDescent="0.3">
      <c r="A51" s="144" t="s">
        <v>140</v>
      </c>
      <c r="B51" s="135" t="s">
        <v>793</v>
      </c>
      <c r="C51" s="145" t="s">
        <v>141</v>
      </c>
      <c r="D51" s="142" t="s">
        <v>193</v>
      </c>
      <c r="E51" s="137"/>
      <c r="F51" s="138"/>
      <c r="G51" s="139" t="s">
        <v>134</v>
      </c>
      <c r="H51" s="139"/>
      <c r="I51" s="146"/>
      <c r="J51" s="116">
        <v>0</v>
      </c>
      <c r="K51" s="116"/>
      <c r="L51" s="147"/>
      <c r="M51" s="117">
        <v>0</v>
      </c>
      <c r="N51" s="42"/>
    </row>
    <row r="52" spans="1:19" ht="21.75" customHeight="1" thickBot="1" x14ac:dyDescent="0.3">
      <c r="A52" s="148" t="s">
        <v>143</v>
      </c>
      <c r="B52" s="135" t="s">
        <v>155</v>
      </c>
      <c r="C52" s="145" t="s">
        <v>144</v>
      </c>
      <c r="D52" s="142" t="s">
        <v>794</v>
      </c>
      <c r="E52" s="137" t="s">
        <v>146</v>
      </c>
      <c r="F52" s="138" t="s">
        <v>147</v>
      </c>
      <c r="G52" s="139" t="s">
        <v>544</v>
      </c>
      <c r="H52" s="139" t="s">
        <v>795</v>
      </c>
      <c r="I52" s="149"/>
      <c r="J52" s="116">
        <v>0</v>
      </c>
      <c r="K52" s="116"/>
      <c r="L52" s="123"/>
      <c r="M52" s="117">
        <v>0</v>
      </c>
      <c r="P52" s="150"/>
      <c r="Q52" s="151"/>
    </row>
    <row r="53" spans="1:19" ht="22.5" customHeight="1" thickBot="1" x14ac:dyDescent="0.3">
      <c r="A53" s="152"/>
      <c r="B53" s="135"/>
      <c r="C53" s="153" t="s">
        <v>149</v>
      </c>
      <c r="D53" s="154" t="s">
        <v>796</v>
      </c>
      <c r="E53" s="155" t="s">
        <v>151</v>
      </c>
      <c r="F53" s="156"/>
      <c r="G53" s="139"/>
      <c r="H53" s="139"/>
      <c r="I53" s="157"/>
      <c r="J53" s="158">
        <v>0</v>
      </c>
      <c r="K53" s="159"/>
      <c r="L53" s="158"/>
      <c r="M53" s="160">
        <f t="shared" si="2"/>
        <v>0</v>
      </c>
      <c r="P53" s="150"/>
      <c r="Q53" s="151"/>
    </row>
    <row r="54" spans="1:19" ht="21" customHeight="1" thickBot="1" x14ac:dyDescent="0.3">
      <c r="A54" s="161"/>
      <c r="B54" s="162"/>
      <c r="C54" s="141" t="s">
        <v>153</v>
      </c>
      <c r="D54" s="163">
        <v>21</v>
      </c>
      <c r="E54" s="164" t="s">
        <v>154</v>
      </c>
      <c r="F54" s="165"/>
      <c r="G54" s="139" t="s">
        <v>544</v>
      </c>
      <c r="H54" s="139" t="s">
        <v>797</v>
      </c>
      <c r="I54" s="166" t="s">
        <v>156</v>
      </c>
      <c r="J54" s="167">
        <v>33</v>
      </c>
      <c r="K54" s="167"/>
      <c r="L54" s="168"/>
      <c r="M54" s="169">
        <f>J54+K54-L54</f>
        <v>33</v>
      </c>
      <c r="P54" s="150"/>
      <c r="Q54" s="151"/>
    </row>
    <row r="55" spans="1:19" ht="24" customHeight="1" thickBot="1" x14ac:dyDescent="0.3">
      <c r="A55" s="170"/>
      <c r="B55" s="171"/>
      <c r="C55" s="145" t="s">
        <v>157</v>
      </c>
      <c r="D55" s="142" t="s">
        <v>798</v>
      </c>
      <c r="E55" s="172" t="s">
        <v>159</v>
      </c>
      <c r="F55" s="173"/>
      <c r="G55" s="139" t="s">
        <v>134</v>
      </c>
      <c r="H55" s="174"/>
      <c r="I55" s="175" t="s">
        <v>160</v>
      </c>
      <c r="J55" s="176" t="s">
        <v>799</v>
      </c>
      <c r="K55" s="177"/>
      <c r="L55" s="178"/>
      <c r="M55" s="179">
        <f t="shared" ref="M55:M56" si="3">J55+K55-L55</f>
        <v>13</v>
      </c>
      <c r="O55" s="71"/>
      <c r="P55" s="150"/>
      <c r="Q55" s="151"/>
    </row>
    <row r="56" spans="1:19" ht="20.25" customHeight="1" thickBot="1" x14ac:dyDescent="0.3">
      <c r="A56" s="180"/>
      <c r="B56" s="135"/>
      <c r="C56" s="181" t="s">
        <v>161</v>
      </c>
      <c r="D56" s="142" t="s">
        <v>800</v>
      </c>
      <c r="E56" s="172"/>
      <c r="F56" s="182"/>
      <c r="G56" s="183"/>
      <c r="H56" s="174"/>
      <c r="I56" s="184" t="s">
        <v>163</v>
      </c>
      <c r="J56" s="176" t="s">
        <v>348</v>
      </c>
      <c r="K56" s="177"/>
      <c r="L56" s="185"/>
      <c r="M56" s="186">
        <f t="shared" si="3"/>
        <v>5</v>
      </c>
      <c r="O56" s="71"/>
      <c r="P56" s="150"/>
      <c r="Q56" s="151"/>
    </row>
    <row r="57" spans="1:19" ht="24" customHeight="1" thickBot="1" x14ac:dyDescent="0.3">
      <c r="A57" s="140"/>
      <c r="B57" s="187"/>
      <c r="C57" s="181" t="s">
        <v>164</v>
      </c>
      <c r="D57" s="142" t="s">
        <v>801</v>
      </c>
      <c r="E57" s="1430" t="s">
        <v>473</v>
      </c>
      <c r="F57" s="1431"/>
      <c r="G57" s="1432"/>
      <c r="H57" s="188">
        <v>1</v>
      </c>
      <c r="I57" s="184"/>
      <c r="J57" s="176"/>
      <c r="K57" s="177"/>
      <c r="L57" s="189"/>
      <c r="M57" s="190"/>
      <c r="O57" s="191"/>
      <c r="P57" s="150"/>
      <c r="Q57" s="151"/>
    </row>
    <row r="58" spans="1:19" ht="18.75" customHeight="1" thickBot="1" x14ac:dyDescent="0.3">
      <c r="A58" s="140"/>
      <c r="B58" s="187"/>
      <c r="C58" s="145" t="s">
        <v>168</v>
      </c>
      <c r="D58" s="192" t="s">
        <v>802</v>
      </c>
      <c r="E58" s="710"/>
      <c r="F58" s="711"/>
      <c r="G58" s="712"/>
      <c r="H58" s="713"/>
      <c r="I58" s="193"/>
      <c r="J58" s="194"/>
      <c r="K58" s="194"/>
      <c r="L58" s="194"/>
      <c r="M58" s="179"/>
      <c r="O58" s="191"/>
      <c r="P58" s="150"/>
      <c r="Q58" s="151"/>
    </row>
    <row r="59" spans="1:19" ht="19.5" customHeight="1" thickBot="1" x14ac:dyDescent="0.3">
      <c r="A59" s="152"/>
      <c r="B59" s="187" t="s">
        <v>34</v>
      </c>
      <c r="C59" s="145"/>
      <c r="D59" s="192"/>
      <c r="E59" s="195"/>
      <c r="F59" s="196"/>
      <c r="G59" s="197"/>
      <c r="H59" s="197"/>
      <c r="I59" s="198"/>
      <c r="J59" s="199"/>
      <c r="K59" s="199"/>
      <c r="L59" s="199"/>
      <c r="M59" s="200"/>
      <c r="N59" s="201" t="s">
        <v>34</v>
      </c>
      <c r="P59" s="150"/>
      <c r="Q59" s="151"/>
      <c r="S59" s="202"/>
    </row>
    <row r="60" spans="1:19" ht="34.5" customHeight="1" thickBot="1" x14ac:dyDescent="0.3">
      <c r="A60" s="203">
        <f>(HOUR(J7)*60+MINUTE(J7))/60</f>
        <v>15.5</v>
      </c>
      <c r="B60" s="187"/>
      <c r="C60" s="141" t="s">
        <v>172</v>
      </c>
      <c r="D60" s="192" t="s">
        <v>803</v>
      </c>
      <c r="E60" s="1418" t="s">
        <v>174</v>
      </c>
      <c r="F60" s="204" t="s">
        <v>175</v>
      </c>
      <c r="G60" s="205" t="s">
        <v>176</v>
      </c>
      <c r="H60" s="206"/>
      <c r="I60" s="207"/>
      <c r="J60" s="208"/>
      <c r="K60" s="209"/>
      <c r="L60" s="209"/>
      <c r="M60" s="210"/>
      <c r="P60" s="150"/>
      <c r="Q60" s="151"/>
    </row>
    <row r="61" spans="1:19" ht="25.5" customHeight="1" x14ac:dyDescent="0.25">
      <c r="A61" s="211"/>
      <c r="B61" s="212"/>
      <c r="C61" s="141" t="s">
        <v>177</v>
      </c>
      <c r="D61" s="163">
        <v>11</v>
      </c>
      <c r="E61" s="1419"/>
      <c r="F61" s="213" t="s">
        <v>178</v>
      </c>
      <c r="G61" s="214" t="s">
        <v>179</v>
      </c>
      <c r="H61" s="215"/>
      <c r="I61" s="207"/>
      <c r="J61" s="208"/>
      <c r="K61" s="208"/>
      <c r="L61" s="208"/>
      <c r="M61" s="210"/>
      <c r="P61" s="150"/>
      <c r="Q61" s="151"/>
    </row>
    <row r="62" spans="1:19" ht="15.75" customHeight="1" thickBot="1" x14ac:dyDescent="0.3">
      <c r="A62" s="216"/>
      <c r="B62" s="217"/>
      <c r="C62" s="181" t="s">
        <v>180</v>
      </c>
      <c r="D62" s="218">
        <v>4.4999999999999998E-2</v>
      </c>
      <c r="E62" s="1419"/>
      <c r="F62" s="213" t="s">
        <v>181</v>
      </c>
      <c r="G62" s="219" t="s">
        <v>189</v>
      </c>
      <c r="H62" s="215"/>
      <c r="I62" s="207"/>
      <c r="J62" s="208"/>
      <c r="K62" s="220"/>
      <c r="L62" s="208"/>
      <c r="M62" s="210"/>
      <c r="P62" s="150"/>
      <c r="Q62" s="151"/>
    </row>
    <row r="63" spans="1:19" ht="27" customHeight="1" thickBot="1" x14ac:dyDescent="0.3">
      <c r="A63" s="221"/>
      <c r="B63" s="222"/>
      <c r="C63" s="223" t="s">
        <v>183</v>
      </c>
      <c r="D63" s="224">
        <v>0.5</v>
      </c>
      <c r="E63" s="1419"/>
      <c r="F63" s="213" t="s">
        <v>184</v>
      </c>
      <c r="G63" s="219" t="s">
        <v>185</v>
      </c>
      <c r="H63" s="225"/>
      <c r="I63" s="207"/>
      <c r="J63" s="208"/>
      <c r="K63" s="226"/>
      <c r="L63" s="208"/>
      <c r="M63" s="210"/>
      <c r="P63" s="150"/>
      <c r="Q63" s="151"/>
    </row>
    <row r="64" spans="1:19" ht="22.5" customHeight="1" thickBot="1" x14ac:dyDescent="0.3">
      <c r="A64" s="1410" t="s">
        <v>186</v>
      </c>
      <c r="B64" s="1411"/>
      <c r="C64" s="227" t="s">
        <v>187</v>
      </c>
      <c r="D64" s="740">
        <v>30</v>
      </c>
      <c r="E64" s="1419"/>
      <c r="F64" s="213" t="s">
        <v>188</v>
      </c>
      <c r="G64" s="219" t="s">
        <v>189</v>
      </c>
      <c r="H64" s="229"/>
      <c r="I64" s="230"/>
      <c r="J64" s="231"/>
      <c r="K64" s="232"/>
      <c r="L64" s="232"/>
      <c r="M64" s="233"/>
      <c r="P64" s="150"/>
      <c r="Q64" s="151"/>
    </row>
    <row r="65" spans="1:17" ht="21.75" customHeight="1" thickBot="1" x14ac:dyDescent="0.3">
      <c r="A65" s="234" t="s">
        <v>88</v>
      </c>
      <c r="B65" s="235" t="s">
        <v>62</v>
      </c>
      <c r="C65" s="236" t="s">
        <v>190</v>
      </c>
      <c r="D65" s="237"/>
      <c r="E65" s="1419"/>
      <c r="F65" s="213" t="s">
        <v>192</v>
      </c>
      <c r="G65" s="214" t="s">
        <v>804</v>
      </c>
      <c r="H65" s="238"/>
      <c r="I65" s="1421" t="s">
        <v>194</v>
      </c>
      <c r="J65" s="1423" t="s">
        <v>195</v>
      </c>
      <c r="K65" s="1421" t="s">
        <v>196</v>
      </c>
      <c r="L65" s="1408" t="s">
        <v>197</v>
      </c>
      <c r="M65" s="1408" t="s">
        <v>53</v>
      </c>
      <c r="P65" s="150"/>
      <c r="Q65" s="151"/>
    </row>
    <row r="66" spans="1:17" ht="20.25" customHeight="1" thickBot="1" x14ac:dyDescent="0.3">
      <c r="A66" s="1410" t="s">
        <v>198</v>
      </c>
      <c r="B66" s="1411"/>
      <c r="C66" s="239"/>
      <c r="D66" s="240"/>
      <c r="E66" s="1419"/>
      <c r="F66" s="213" t="s">
        <v>199</v>
      </c>
      <c r="G66" s="241">
        <v>3</v>
      </c>
      <c r="H66" s="242"/>
      <c r="I66" s="1421"/>
      <c r="J66" s="1423"/>
      <c r="K66" s="1421"/>
      <c r="L66" s="1408"/>
      <c r="M66" s="1408"/>
      <c r="O66" s="14" t="s">
        <v>34</v>
      </c>
      <c r="P66" s="150"/>
      <c r="Q66" s="151"/>
    </row>
    <row r="67" spans="1:17" ht="19.5" customHeight="1" thickBot="1" x14ac:dyDescent="0.3">
      <c r="A67" s="243" t="s">
        <v>481</v>
      </c>
      <c r="B67" s="244" t="s">
        <v>805</v>
      </c>
      <c r="C67" s="245"/>
      <c r="D67" s="246"/>
      <c r="E67" s="1419"/>
      <c r="F67" s="746"/>
      <c r="G67" s="247"/>
      <c r="H67" s="242"/>
      <c r="I67" s="1421"/>
      <c r="J67" s="1423"/>
      <c r="K67" s="1421"/>
      <c r="L67" s="1408"/>
      <c r="M67" s="1408"/>
      <c r="Q67" s="151"/>
    </row>
    <row r="68" spans="1:17" ht="21.75" customHeight="1" thickBot="1" x14ac:dyDescent="0.3">
      <c r="A68" s="1410" t="s">
        <v>204</v>
      </c>
      <c r="B68" s="1411"/>
      <c r="C68" s="248"/>
      <c r="D68" s="249"/>
      <c r="E68" s="1419"/>
      <c r="F68" s="250"/>
      <c r="G68" s="214"/>
      <c r="H68" s="251"/>
      <c r="I68" s="252" t="s">
        <v>205</v>
      </c>
      <c r="J68" s="253">
        <v>34826</v>
      </c>
      <c r="K68" s="254"/>
      <c r="L68" s="255">
        <v>2938</v>
      </c>
      <c r="M68" s="256">
        <f>J68+K68-L68</f>
        <v>31888</v>
      </c>
      <c r="Q68" s="151"/>
    </row>
    <row r="69" spans="1:17" ht="39.75" customHeight="1" thickBot="1" x14ac:dyDescent="0.3">
      <c r="A69" s="243" t="s">
        <v>806</v>
      </c>
      <c r="B69" s="244" t="s">
        <v>807</v>
      </c>
      <c r="C69" s="257"/>
      <c r="D69" s="258"/>
      <c r="E69" s="1419"/>
      <c r="F69" s="259"/>
      <c r="G69" s="214"/>
      <c r="H69" s="242"/>
      <c r="I69" s="260" t="s">
        <v>207</v>
      </c>
      <c r="J69" s="261">
        <v>95</v>
      </c>
      <c r="K69" s="262"/>
      <c r="L69" s="263"/>
      <c r="M69" s="264">
        <f t="shared" ref="M69:M72" si="4">J69+K69-L69</f>
        <v>95</v>
      </c>
      <c r="Q69" s="151"/>
    </row>
    <row r="70" spans="1:17" ht="48" customHeight="1" thickBot="1" x14ac:dyDescent="0.3">
      <c r="A70" s="1412" t="s">
        <v>808</v>
      </c>
      <c r="B70" s="1413"/>
      <c r="C70" s="1413"/>
      <c r="D70" s="1413"/>
      <c r="E70" s="1420"/>
      <c r="F70" s="259"/>
      <c r="G70" s="265"/>
      <c r="H70" s="266"/>
      <c r="I70" s="260" t="s">
        <v>209</v>
      </c>
      <c r="J70" s="261">
        <v>17</v>
      </c>
      <c r="K70" s="262"/>
      <c r="L70" s="263"/>
      <c r="M70" s="264">
        <f t="shared" si="4"/>
        <v>17</v>
      </c>
      <c r="Q70" s="151"/>
    </row>
    <row r="71" spans="1:17" ht="50.25" customHeight="1" thickBot="1" x14ac:dyDescent="0.3">
      <c r="A71" s="1414" t="s">
        <v>809</v>
      </c>
      <c r="B71" s="1415"/>
      <c r="C71" s="1416" t="s">
        <v>810</v>
      </c>
      <c r="D71" s="1417"/>
      <c r="E71" s="1417"/>
      <c r="F71" s="1417"/>
      <c r="G71" s="1417"/>
      <c r="H71" s="1417"/>
      <c r="I71" s="260" t="s">
        <v>212</v>
      </c>
      <c r="J71" s="261">
        <v>602</v>
      </c>
      <c r="K71" s="262"/>
      <c r="L71" s="263"/>
      <c r="M71" s="264">
        <f t="shared" si="4"/>
        <v>602</v>
      </c>
      <c r="Q71" s="151"/>
    </row>
    <row r="72" spans="1:17" ht="33.75" customHeight="1" thickBot="1" x14ac:dyDescent="0.3">
      <c r="A72" s="1397" t="s">
        <v>811</v>
      </c>
      <c r="B72" s="1398"/>
      <c r="C72" s="1399" t="s">
        <v>812</v>
      </c>
      <c r="D72" s="1400"/>
      <c r="E72" s="1400"/>
      <c r="F72" s="1401"/>
      <c r="G72" s="1401"/>
      <c r="H72" s="1400"/>
      <c r="I72" s="260" t="s">
        <v>215</v>
      </c>
      <c r="J72" s="261">
        <v>0</v>
      </c>
      <c r="K72" s="268"/>
      <c r="L72" s="262"/>
      <c r="M72" s="264">
        <f t="shared" si="4"/>
        <v>0</v>
      </c>
    </row>
    <row r="73" spans="1:17" ht="44.25" customHeight="1" thickBot="1" x14ac:dyDescent="0.3">
      <c r="A73" s="1402" t="s">
        <v>216</v>
      </c>
      <c r="B73" s="1403"/>
      <c r="C73" s="1403"/>
      <c r="D73" s="1403"/>
      <c r="E73" s="1403"/>
      <c r="F73" s="269" t="s">
        <v>217</v>
      </c>
      <c r="G73" s="269" t="s">
        <v>218</v>
      </c>
      <c r="H73" s="270" t="s">
        <v>219</v>
      </c>
      <c r="I73" s="271" t="s">
        <v>220</v>
      </c>
      <c r="J73" s="261">
        <v>80</v>
      </c>
      <c r="K73" s="262"/>
      <c r="L73" s="262"/>
      <c r="M73" s="264">
        <f>J73+K73-L73</f>
        <v>80</v>
      </c>
    </row>
    <row r="74" spans="1:17" ht="60" customHeight="1" x14ac:dyDescent="0.25">
      <c r="A74" s="1502" t="s">
        <v>813</v>
      </c>
      <c r="B74" s="1503"/>
      <c r="C74" s="1503"/>
      <c r="D74" s="1503"/>
      <c r="E74" s="1504"/>
      <c r="F74" s="272">
        <v>0.29166666666666669</v>
      </c>
      <c r="G74" s="273"/>
      <c r="H74" s="274">
        <v>0.64583333333333337</v>
      </c>
      <c r="I74" s="275" t="s">
        <v>222</v>
      </c>
      <c r="J74" s="261">
        <v>246</v>
      </c>
      <c r="K74" s="268"/>
      <c r="L74" s="262"/>
      <c r="M74" s="264">
        <f>J74+K74-L74</f>
        <v>246</v>
      </c>
    </row>
    <row r="75" spans="1:17" ht="37.5" customHeight="1" x14ac:dyDescent="0.25">
      <c r="A75" s="1502" t="s">
        <v>814</v>
      </c>
      <c r="B75" s="1503"/>
      <c r="C75" s="1503"/>
      <c r="D75" s="1503"/>
      <c r="E75" s="1504"/>
      <c r="F75" s="273"/>
      <c r="G75" s="276"/>
      <c r="H75" s="277">
        <v>0.15625</v>
      </c>
      <c r="I75" s="271" t="s">
        <v>815</v>
      </c>
      <c r="J75" s="261">
        <v>0</v>
      </c>
      <c r="K75" s="268"/>
      <c r="L75" s="262"/>
      <c r="M75" s="264">
        <f t="shared" ref="M75" si="5">J75+K75-L75</f>
        <v>0</v>
      </c>
    </row>
    <row r="76" spans="1:17" ht="54.75" customHeight="1" x14ac:dyDescent="0.25">
      <c r="A76" s="1502" t="s">
        <v>816</v>
      </c>
      <c r="B76" s="1503"/>
      <c r="C76" s="1503"/>
      <c r="D76" s="1503"/>
      <c r="E76" s="1504"/>
      <c r="F76" s="276"/>
      <c r="G76" s="276"/>
      <c r="H76" s="273">
        <v>0.14583333333333334</v>
      </c>
      <c r="I76" s="271" t="s">
        <v>225</v>
      </c>
      <c r="J76" s="261">
        <v>28</v>
      </c>
      <c r="K76" s="268"/>
      <c r="L76" s="262"/>
      <c r="M76" s="264">
        <f>J76+K76-L76</f>
        <v>28</v>
      </c>
    </row>
    <row r="77" spans="1:17" ht="37.5" customHeight="1" x14ac:dyDescent="0.25">
      <c r="A77" s="1502" t="s">
        <v>817</v>
      </c>
      <c r="B77" s="1503"/>
      <c r="C77" s="1503"/>
      <c r="D77" s="1503"/>
      <c r="E77" s="1504"/>
      <c r="F77" s="276"/>
      <c r="G77" s="276"/>
      <c r="H77" s="273">
        <v>3.125E-2</v>
      </c>
      <c r="I77" s="260" t="s">
        <v>227</v>
      </c>
      <c r="J77" s="261">
        <v>13</v>
      </c>
      <c r="K77" s="279"/>
      <c r="L77" s="280"/>
      <c r="M77" s="264">
        <f t="shared" ref="M77:M78" si="6">J77+K77-L77</f>
        <v>13</v>
      </c>
    </row>
    <row r="78" spans="1:17" ht="54" customHeight="1" x14ac:dyDescent="0.25">
      <c r="A78" s="1502" t="s">
        <v>818</v>
      </c>
      <c r="B78" s="1503"/>
      <c r="C78" s="1503"/>
      <c r="D78" s="1503"/>
      <c r="E78" s="1504"/>
      <c r="F78" s="276"/>
      <c r="G78" s="276">
        <v>0.29166666666666669</v>
      </c>
      <c r="H78" s="273">
        <v>2.0833333333333332E-2</v>
      </c>
      <c r="I78" s="260" t="s">
        <v>229</v>
      </c>
      <c r="J78" s="261">
        <v>4</v>
      </c>
      <c r="K78" s="268"/>
      <c r="L78" s="283"/>
      <c r="M78" s="264">
        <f t="shared" si="6"/>
        <v>4</v>
      </c>
    </row>
    <row r="79" spans="1:17" ht="39" customHeight="1" x14ac:dyDescent="0.25">
      <c r="A79" s="1502"/>
      <c r="B79" s="1503"/>
      <c r="C79" s="1503"/>
      <c r="D79" s="1503"/>
      <c r="E79" s="1504"/>
      <c r="F79" s="276"/>
      <c r="G79" s="276"/>
      <c r="H79" s="273"/>
      <c r="I79" s="260" t="s">
        <v>231</v>
      </c>
      <c r="J79" s="261">
        <v>384</v>
      </c>
      <c r="K79" s="268"/>
      <c r="L79" s="262">
        <v>15</v>
      </c>
      <c r="M79" s="264">
        <f>J79+K79-L79</f>
        <v>369</v>
      </c>
    </row>
    <row r="80" spans="1:17" ht="33.75" customHeight="1" x14ac:dyDescent="0.25">
      <c r="A80" s="1502"/>
      <c r="B80" s="1503"/>
      <c r="C80" s="1503"/>
      <c r="D80" s="1503"/>
      <c r="E80" s="1504"/>
      <c r="F80" s="276"/>
      <c r="G80" s="276"/>
      <c r="H80" s="273"/>
      <c r="I80" s="260" t="s">
        <v>233</v>
      </c>
      <c r="J80" s="261">
        <v>5</v>
      </c>
      <c r="K80" s="268"/>
      <c r="L80" s="262"/>
      <c r="M80" s="264">
        <f>J80+K80-L80</f>
        <v>5</v>
      </c>
    </row>
    <row r="81" spans="1:16" ht="29.25" customHeight="1" x14ac:dyDescent="0.25">
      <c r="A81" s="1502"/>
      <c r="B81" s="1503"/>
      <c r="C81" s="1503"/>
      <c r="D81" s="1503"/>
      <c r="E81" s="1504"/>
      <c r="F81" s="276"/>
      <c r="G81" s="276"/>
      <c r="H81" s="273"/>
      <c r="I81" s="271" t="s">
        <v>235</v>
      </c>
      <c r="J81" s="261">
        <v>30</v>
      </c>
      <c r="K81" s="268"/>
      <c r="L81" s="263"/>
      <c r="M81" s="284">
        <f t="shared" ref="M81" si="7">J81+K81-L81</f>
        <v>30</v>
      </c>
    </row>
    <row r="82" spans="1:16" ht="42.75" customHeight="1" x14ac:dyDescent="0.25">
      <c r="A82" s="1502"/>
      <c r="B82" s="1503"/>
      <c r="C82" s="1503"/>
      <c r="D82" s="1503"/>
      <c r="E82" s="1504"/>
      <c r="F82" s="276"/>
      <c r="G82" s="276"/>
      <c r="H82" s="273"/>
      <c r="I82" s="271" t="s">
        <v>237</v>
      </c>
      <c r="J82" s="261">
        <v>0</v>
      </c>
      <c r="K82" s="268"/>
      <c r="L82" s="262"/>
      <c r="M82" s="264">
        <f>J82+K82-L82</f>
        <v>0</v>
      </c>
    </row>
    <row r="83" spans="1:16" ht="55.5" customHeight="1" x14ac:dyDescent="0.25">
      <c r="A83" s="1510"/>
      <c r="B83" s="1511"/>
      <c r="C83" s="1511"/>
      <c r="D83" s="1511"/>
      <c r="E83" s="1512"/>
      <c r="F83" s="276"/>
      <c r="G83" s="276"/>
      <c r="H83" s="273"/>
      <c r="I83" s="260" t="s">
        <v>239</v>
      </c>
      <c r="J83" s="261">
        <v>5</v>
      </c>
      <c r="K83" s="268"/>
      <c r="L83" s="262"/>
      <c r="M83" s="264">
        <f>J83+K83-L83</f>
        <v>5</v>
      </c>
    </row>
    <row r="84" spans="1:16" ht="46.5" customHeight="1" x14ac:dyDescent="0.25">
      <c r="A84" s="1502"/>
      <c r="B84" s="1503"/>
      <c r="C84" s="1503"/>
      <c r="D84" s="1503"/>
      <c r="E84" s="1504"/>
      <c r="F84" s="276"/>
      <c r="G84" s="276"/>
      <c r="H84" s="273"/>
      <c r="I84" s="285" t="s">
        <v>241</v>
      </c>
      <c r="J84" s="261">
        <v>30</v>
      </c>
      <c r="K84" s="286"/>
      <c r="L84" s="262"/>
      <c r="M84" s="264">
        <f>J84+K84-L84</f>
        <v>30</v>
      </c>
    </row>
    <row r="85" spans="1:16" ht="42.75" customHeight="1" x14ac:dyDescent="0.25">
      <c r="A85" s="1502"/>
      <c r="B85" s="1503"/>
      <c r="C85" s="1503"/>
      <c r="D85" s="1503"/>
      <c r="E85" s="1504"/>
      <c r="F85" s="276"/>
      <c r="G85" s="276"/>
      <c r="H85" s="274"/>
      <c r="I85" s="260" t="s">
        <v>819</v>
      </c>
      <c r="J85" s="261">
        <v>0</v>
      </c>
      <c r="K85" s="268"/>
      <c r="L85" s="262"/>
      <c r="M85" s="264">
        <f>J85+K85-L85</f>
        <v>0</v>
      </c>
    </row>
    <row r="86" spans="1:16" ht="32.25" customHeight="1" x14ac:dyDescent="0.25">
      <c r="A86" s="1502"/>
      <c r="B86" s="1503"/>
      <c r="C86" s="1503"/>
      <c r="D86" s="1503"/>
      <c r="E86" s="1504"/>
      <c r="F86" s="276"/>
      <c r="G86" s="276"/>
      <c r="H86" s="274"/>
      <c r="I86" s="260" t="s">
        <v>245</v>
      </c>
      <c r="J86" s="261">
        <v>40</v>
      </c>
      <c r="K86" s="279"/>
      <c r="L86" s="280"/>
      <c r="M86" s="264">
        <f>J86+K86-L86</f>
        <v>40</v>
      </c>
      <c r="O86" s="14" t="s">
        <v>34</v>
      </c>
    </row>
    <row r="87" spans="1:16" ht="32.25" customHeight="1" x14ac:dyDescent="0.25">
      <c r="A87" s="1505"/>
      <c r="B87" s="1506"/>
      <c r="C87" s="1506"/>
      <c r="D87" s="1506"/>
      <c r="E87" s="1507"/>
      <c r="F87" s="276"/>
      <c r="G87" s="276"/>
      <c r="H87" s="274"/>
      <c r="I87" s="287"/>
      <c r="J87" s="283"/>
      <c r="K87" s="268"/>
      <c r="L87" s="263"/>
      <c r="M87" s="1054"/>
    </row>
    <row r="88" spans="1:16" ht="26.25" customHeight="1" x14ac:dyDescent="0.25">
      <c r="A88" s="1502"/>
      <c r="B88" s="1503"/>
      <c r="C88" s="1503"/>
      <c r="D88" s="1503"/>
      <c r="E88" s="1504"/>
      <c r="F88" s="276"/>
      <c r="G88" s="276"/>
      <c r="H88" s="274"/>
      <c r="I88" s="287"/>
      <c r="J88" s="283"/>
      <c r="K88" s="268"/>
      <c r="L88" s="262"/>
      <c r="M88" s="264"/>
    </row>
    <row r="89" spans="1:16" ht="15" customHeight="1" x14ac:dyDescent="0.25">
      <c r="A89" s="1499"/>
      <c r="B89" s="1500"/>
      <c r="C89" s="1500"/>
      <c r="D89" s="1500"/>
      <c r="E89" s="1501"/>
      <c r="F89" s="288"/>
      <c r="G89" s="288"/>
      <c r="H89" s="289"/>
      <c r="I89" s="287"/>
      <c r="J89" s="283"/>
      <c r="K89" s="268"/>
      <c r="L89" s="262"/>
      <c r="M89" s="264"/>
    </row>
    <row r="90" spans="1:16" ht="19.5" customHeight="1" thickBot="1" x14ac:dyDescent="0.3">
      <c r="A90" s="1502"/>
      <c r="B90" s="1503"/>
      <c r="C90" s="1503"/>
      <c r="D90" s="1503"/>
      <c r="E90" s="1504"/>
      <c r="F90" s="288"/>
      <c r="G90" s="288"/>
      <c r="H90" s="289"/>
      <c r="I90" s="290"/>
      <c r="J90" s="283"/>
      <c r="K90" s="268"/>
      <c r="L90" s="262"/>
      <c r="M90" s="264"/>
    </row>
    <row r="91" spans="1:16" ht="29.25" customHeight="1" thickBot="1" x14ac:dyDescent="0.3">
      <c r="A91" s="1505"/>
      <c r="B91" s="1506"/>
      <c r="C91" s="1506"/>
      <c r="D91" s="1506"/>
      <c r="E91" s="1507"/>
      <c r="F91" s="291"/>
      <c r="G91" s="292"/>
      <c r="H91" s="293">
        <f>H74+H75+H76+H77+H78+H79+H80+H81+H82+H83+H84+H85+H86+H87+H88+H89+H90</f>
        <v>1</v>
      </c>
      <c r="I91" s="294"/>
      <c r="J91" s="295"/>
      <c r="K91" s="296"/>
      <c r="L91" s="297"/>
      <c r="M91" s="298"/>
    </row>
    <row r="92" spans="1:16" ht="14.25" customHeight="1" x14ac:dyDescent="0.25">
      <c r="A92" s="1378" t="s">
        <v>250</v>
      </c>
      <c r="B92" s="1379"/>
      <c r="C92" s="1379"/>
      <c r="D92" s="1379"/>
      <c r="E92" s="1379"/>
      <c r="F92" s="1380"/>
      <c r="G92" s="1384" t="s">
        <v>251</v>
      </c>
      <c r="H92" s="1385"/>
      <c r="I92" s="1508"/>
      <c r="J92" s="1508"/>
      <c r="K92" s="1508"/>
      <c r="L92" s="1508"/>
      <c r="M92" s="1509"/>
      <c r="P92" s="14" t="s">
        <v>34</v>
      </c>
    </row>
    <row r="93" spans="1:16" ht="15" customHeight="1" thickBot="1" x14ac:dyDescent="0.3">
      <c r="A93" s="1381"/>
      <c r="B93" s="1382"/>
      <c r="C93" s="1382"/>
      <c r="D93" s="1382"/>
      <c r="E93" s="1382"/>
      <c r="F93" s="1383"/>
      <c r="G93" s="1387"/>
      <c r="H93" s="1388"/>
      <c r="I93" s="1388"/>
      <c r="J93" s="1388"/>
      <c r="K93" s="1388"/>
      <c r="L93" s="1388"/>
      <c r="M93" s="1389"/>
    </row>
    <row r="94" spans="1:16" ht="33.75" customHeight="1" thickBot="1" x14ac:dyDescent="0.3">
      <c r="A94" s="1358" t="s">
        <v>820</v>
      </c>
      <c r="B94" s="1359"/>
      <c r="C94" s="1359"/>
      <c r="D94" s="1359"/>
      <c r="E94" s="1359"/>
      <c r="F94" s="1360"/>
      <c r="G94" s="1496"/>
      <c r="H94" s="1497"/>
      <c r="I94" s="1497"/>
      <c r="J94" s="1497"/>
      <c r="K94" s="1497"/>
      <c r="L94" s="1497"/>
      <c r="M94" s="1498"/>
    </row>
    <row r="95" spans="1:16" ht="23.25" customHeight="1" thickBot="1" x14ac:dyDescent="0.3">
      <c r="A95" s="1364" t="s">
        <v>257</v>
      </c>
      <c r="B95" s="1365"/>
      <c r="C95" s="1365"/>
      <c r="D95" s="1365"/>
      <c r="E95" s="1365"/>
      <c r="F95" s="1366"/>
      <c r="G95" s="1496"/>
      <c r="H95" s="1497"/>
      <c r="I95" s="1497"/>
      <c r="J95" s="1497"/>
      <c r="K95" s="1497"/>
      <c r="L95" s="1497"/>
      <c r="M95" s="1498"/>
    </row>
    <row r="96" spans="1:16" ht="34.5" customHeight="1" thickBot="1" x14ac:dyDescent="0.3">
      <c r="A96" s="1367" t="s">
        <v>260</v>
      </c>
      <c r="B96" s="1368"/>
      <c r="C96" s="309" t="s">
        <v>261</v>
      </c>
      <c r="D96" s="310" t="s">
        <v>262</v>
      </c>
      <c r="E96" s="311" t="s">
        <v>263</v>
      </c>
      <c r="F96" s="312" t="s">
        <v>264</v>
      </c>
      <c r="G96" s="1343"/>
      <c r="H96" s="1343"/>
      <c r="I96" s="1343"/>
      <c r="J96" s="1343"/>
      <c r="K96" s="1343"/>
      <c r="L96" s="1343"/>
      <c r="M96" s="1343"/>
      <c r="N96" s="313"/>
    </row>
    <row r="97" spans="1:14" ht="34.5" customHeight="1" x14ac:dyDescent="0.25">
      <c r="A97" s="1329" t="s">
        <v>267</v>
      </c>
      <c r="B97" s="1330"/>
      <c r="C97" s="781" t="s">
        <v>500</v>
      </c>
      <c r="D97" s="315">
        <v>44540</v>
      </c>
      <c r="E97" s="325">
        <v>1</v>
      </c>
      <c r="F97" s="782" t="s">
        <v>821</v>
      </c>
      <c r="G97" s="1342"/>
      <c r="H97" s="1343"/>
      <c r="I97" s="1343"/>
      <c r="J97" s="1343"/>
      <c r="K97" s="1343"/>
      <c r="L97" s="1343"/>
      <c r="M97" s="1343"/>
      <c r="N97" s="321"/>
    </row>
    <row r="98" spans="1:14" ht="34.5" customHeight="1" x14ac:dyDescent="0.25">
      <c r="A98" s="1329" t="s">
        <v>267</v>
      </c>
      <c r="B98" s="1330"/>
      <c r="C98" s="324" t="s">
        <v>501</v>
      </c>
      <c r="D98" s="315">
        <v>44540</v>
      </c>
      <c r="E98" s="316">
        <v>2</v>
      </c>
      <c r="F98" s="782" t="s">
        <v>822</v>
      </c>
      <c r="G98" s="1344"/>
      <c r="H98" s="1345"/>
      <c r="I98" s="1345"/>
      <c r="J98" s="1345"/>
      <c r="K98" s="1345"/>
      <c r="L98" s="1345"/>
      <c r="M98" s="1346"/>
    </row>
    <row r="99" spans="1:14" ht="23.25" customHeight="1" x14ac:dyDescent="0.25">
      <c r="A99" s="1347" t="s">
        <v>267</v>
      </c>
      <c r="B99" s="1348"/>
      <c r="C99" s="1349" t="s">
        <v>506</v>
      </c>
      <c r="D99" s="1351">
        <v>44540</v>
      </c>
      <c r="E99" s="1353">
        <v>2</v>
      </c>
      <c r="F99" s="1494"/>
      <c r="G99" s="783"/>
      <c r="H99" s="784"/>
      <c r="I99" s="784"/>
      <c r="J99" s="784"/>
      <c r="K99" s="784"/>
      <c r="L99" s="784"/>
      <c r="M99" s="785"/>
    </row>
    <row r="100" spans="1:14" ht="15" customHeight="1" x14ac:dyDescent="0.25">
      <c r="A100" s="1329"/>
      <c r="B100" s="1330"/>
      <c r="C100" s="1350"/>
      <c r="D100" s="1352"/>
      <c r="E100" s="1354"/>
      <c r="F100" s="1495"/>
      <c r="G100" s="1355"/>
      <c r="H100" s="1356"/>
      <c r="I100" s="1356"/>
      <c r="J100" s="1356"/>
      <c r="K100" s="1356"/>
      <c r="L100" s="1356"/>
      <c r="M100" s="1357"/>
    </row>
    <row r="101" spans="1:14" ht="25.5" customHeight="1" thickBot="1" x14ac:dyDescent="0.3">
      <c r="A101" s="1329" t="s">
        <v>267</v>
      </c>
      <c r="B101" s="1330"/>
      <c r="C101" s="324" t="s">
        <v>504</v>
      </c>
      <c r="D101" s="315">
        <v>44540</v>
      </c>
      <c r="E101" s="325">
        <v>2</v>
      </c>
      <c r="F101" s="331"/>
      <c r="G101" s="1338" t="s">
        <v>275</v>
      </c>
      <c r="H101" s="1338"/>
      <c r="I101" s="1338"/>
      <c r="J101" s="1338"/>
      <c r="K101" s="1338"/>
      <c r="L101" s="1338"/>
      <c r="M101" s="1339"/>
    </row>
    <row r="102" spans="1:14" ht="29.25" customHeight="1" thickBot="1" x14ac:dyDescent="0.3">
      <c r="A102" s="1329" t="s">
        <v>267</v>
      </c>
      <c r="B102" s="1330"/>
      <c r="C102" s="324" t="s">
        <v>505</v>
      </c>
      <c r="D102" s="315">
        <v>44540</v>
      </c>
      <c r="E102" s="316">
        <v>2</v>
      </c>
      <c r="F102" s="331"/>
      <c r="G102" s="327" t="s">
        <v>276</v>
      </c>
      <c r="H102" s="1340" t="s">
        <v>277</v>
      </c>
      <c r="I102" s="1340"/>
      <c r="J102" s="1340"/>
      <c r="K102" s="1340"/>
      <c r="L102" s="1340"/>
      <c r="M102" s="328" t="s">
        <v>278</v>
      </c>
    </row>
    <row r="103" spans="1:14" ht="27.75" customHeight="1" x14ac:dyDescent="0.25">
      <c r="A103" s="1329"/>
      <c r="B103" s="1330"/>
      <c r="C103" s="324"/>
      <c r="D103" s="315"/>
      <c r="E103" s="316"/>
      <c r="F103" s="331"/>
      <c r="G103" s="336"/>
      <c r="H103" s="1341" t="s">
        <v>507</v>
      </c>
      <c r="I103" s="1341"/>
      <c r="J103" s="1341"/>
      <c r="K103" s="1341"/>
      <c r="L103" s="1341"/>
      <c r="M103" s="330" t="s">
        <v>280</v>
      </c>
    </row>
    <row r="104" spans="1:14" ht="20.25" customHeight="1" x14ac:dyDescent="0.25">
      <c r="A104" s="1329"/>
      <c r="B104" s="1330"/>
      <c r="C104" s="324"/>
      <c r="D104" s="786"/>
      <c r="E104" s="316"/>
      <c r="F104" s="331"/>
      <c r="G104" s="336"/>
      <c r="H104" s="1335" t="s">
        <v>508</v>
      </c>
      <c r="I104" s="1336"/>
      <c r="J104" s="1336"/>
      <c r="K104" s="1336"/>
      <c r="L104" s="1337"/>
      <c r="M104" s="330" t="s">
        <v>280</v>
      </c>
    </row>
    <row r="105" spans="1:14" ht="21.75" customHeight="1" x14ac:dyDescent="0.25">
      <c r="A105" s="1329"/>
      <c r="B105" s="1330"/>
      <c r="C105" s="324"/>
      <c r="D105" s="786"/>
      <c r="E105" s="316"/>
      <c r="F105" s="331"/>
      <c r="G105" s="336" t="s">
        <v>823</v>
      </c>
      <c r="H105" s="1325" t="s">
        <v>283</v>
      </c>
      <c r="I105" s="1325"/>
      <c r="J105" s="1325"/>
      <c r="K105" s="1325"/>
      <c r="L105" s="1325"/>
      <c r="M105" s="330" t="s">
        <v>280</v>
      </c>
    </row>
    <row r="106" spans="1:14" ht="21.75" customHeight="1" x14ac:dyDescent="0.25">
      <c r="A106" s="1329"/>
      <c r="B106" s="1330"/>
      <c r="C106" s="324"/>
      <c r="D106" s="333"/>
      <c r="E106" s="325"/>
      <c r="F106" s="331"/>
      <c r="G106" s="334"/>
      <c r="H106" s="1321" t="s">
        <v>284</v>
      </c>
      <c r="I106" s="1321"/>
      <c r="J106" s="1321"/>
      <c r="K106" s="1321"/>
      <c r="L106" s="1321"/>
      <c r="M106" s="330" t="s">
        <v>280</v>
      </c>
    </row>
    <row r="107" spans="1:14" ht="21.75" customHeight="1" x14ac:dyDescent="0.25">
      <c r="A107" s="1329"/>
      <c r="B107" s="1330"/>
      <c r="C107" s="324"/>
      <c r="D107" s="333"/>
      <c r="E107" s="325"/>
      <c r="F107" s="331"/>
      <c r="G107" s="336"/>
      <c r="H107" s="1325" t="s">
        <v>824</v>
      </c>
      <c r="I107" s="1325"/>
      <c r="J107" s="1325"/>
      <c r="K107" s="1325"/>
      <c r="L107" s="1325"/>
      <c r="M107" s="330" t="s">
        <v>280</v>
      </c>
    </row>
    <row r="108" spans="1:14" ht="21.75" customHeight="1" x14ac:dyDescent="0.25">
      <c r="A108" s="1329"/>
      <c r="B108" s="1330"/>
      <c r="C108" s="324"/>
      <c r="D108" s="333"/>
      <c r="E108" s="325"/>
      <c r="F108" s="331"/>
      <c r="G108" s="336"/>
      <c r="H108" s="1331" t="s">
        <v>825</v>
      </c>
      <c r="I108" s="1325"/>
      <c r="J108" s="1325"/>
      <c r="K108" s="1325"/>
      <c r="L108" s="1332"/>
      <c r="M108" s="330" t="s">
        <v>280</v>
      </c>
    </row>
    <row r="109" spans="1:14" ht="24.75" customHeight="1" thickBot="1" x14ac:dyDescent="0.3">
      <c r="A109" s="1333"/>
      <c r="B109" s="1334"/>
      <c r="C109" s="335"/>
      <c r="D109" s="333"/>
      <c r="E109" s="325"/>
      <c r="F109" s="331"/>
      <c r="G109" s="329"/>
      <c r="H109" s="1325" t="s">
        <v>285</v>
      </c>
      <c r="I109" s="1325"/>
      <c r="J109" s="1325"/>
      <c r="K109" s="1325"/>
      <c r="L109" s="1325"/>
      <c r="M109" s="330" t="s">
        <v>280</v>
      </c>
    </row>
    <row r="110" spans="1:14" ht="29.25" customHeight="1" thickBot="1" x14ac:dyDescent="0.3">
      <c r="A110" s="1488" t="s">
        <v>826</v>
      </c>
      <c r="B110" s="1489"/>
      <c r="C110" s="1489"/>
      <c r="D110" s="1489"/>
      <c r="E110" s="1489"/>
      <c r="F110" s="1490"/>
      <c r="G110" s="329"/>
      <c r="H110" s="1325"/>
      <c r="I110" s="1325"/>
      <c r="J110" s="1325"/>
      <c r="K110" s="1325"/>
      <c r="L110" s="1325"/>
      <c r="M110" s="330"/>
    </row>
    <row r="111" spans="1:14" ht="47.25" customHeight="1" thickBot="1" x14ac:dyDescent="0.3">
      <c r="A111" s="1491" t="s">
        <v>380</v>
      </c>
      <c r="B111" s="1492"/>
      <c r="C111" s="1492"/>
      <c r="D111" s="1492"/>
      <c r="E111" s="1492"/>
      <c r="F111" s="1493"/>
      <c r="G111" s="336"/>
      <c r="H111" s="1325"/>
      <c r="I111" s="1325"/>
      <c r="J111" s="1325"/>
      <c r="K111" s="1325"/>
      <c r="L111" s="1325"/>
      <c r="M111" s="337"/>
    </row>
    <row r="112" spans="1:14" ht="24" thickTop="1" x14ac:dyDescent="0.25">
      <c r="A112" s="338"/>
      <c r="B112" s="338"/>
      <c r="C112" s="338"/>
      <c r="D112" s="338"/>
      <c r="E112" s="338"/>
      <c r="F112" s="338"/>
      <c r="G112" s="339"/>
      <c r="H112" s="338"/>
      <c r="I112" s="340"/>
      <c r="J112" s="340"/>
      <c r="K112" s="340"/>
      <c r="L112" s="340"/>
      <c r="M112" s="341"/>
    </row>
    <row r="114" spans="1:11" x14ac:dyDescent="0.25">
      <c r="C114" s="14"/>
      <c r="F114" s="342"/>
      <c r="G114" s="343"/>
      <c r="I114" s="343"/>
      <c r="J114" s="343"/>
      <c r="K114" s="343"/>
    </row>
    <row r="115" spans="1:11" x14ac:dyDescent="0.25">
      <c r="A115" s="344"/>
      <c r="C115" s="14"/>
      <c r="F115" s="343"/>
      <c r="G115" s="343"/>
    </row>
    <row r="116" spans="1:11" x14ac:dyDescent="0.25">
      <c r="A116" s="343"/>
      <c r="B116" s="343"/>
      <c r="C116" s="343"/>
      <c r="D116" s="343"/>
      <c r="F116" s="343"/>
    </row>
    <row r="117" spans="1:11" x14ac:dyDescent="0.25">
      <c r="A117" s="343"/>
      <c r="B117" s="343"/>
      <c r="C117" s="343"/>
      <c r="D117" s="343"/>
      <c r="E117" s="343"/>
    </row>
    <row r="426" spans="2:10" x14ac:dyDescent="0.25">
      <c r="B426" s="14">
        <v>12.42</v>
      </c>
      <c r="J426" s="14">
        <v>460</v>
      </c>
    </row>
    <row r="427" spans="2:10" x14ac:dyDescent="0.25">
      <c r="B427" s="14">
        <v>12.42</v>
      </c>
      <c r="J427" s="14">
        <v>472</v>
      </c>
    </row>
    <row r="710" spans="3:13" x14ac:dyDescent="0.25">
      <c r="C710" s="14"/>
      <c r="L710" s="14" t="s">
        <v>289</v>
      </c>
      <c r="M710" s="14" t="s">
        <v>290</v>
      </c>
    </row>
  </sheetData>
  <mergeCells count="108">
    <mergeCell ref="I10:I12"/>
    <mergeCell ref="J10:J12"/>
    <mergeCell ref="K10:K12"/>
    <mergeCell ref="L10:L12"/>
    <mergeCell ref="M10:M12"/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H6:I6"/>
    <mergeCell ref="J6:M6"/>
    <mergeCell ref="A34:B34"/>
    <mergeCell ref="A39:B39"/>
    <mergeCell ref="A47:B47"/>
    <mergeCell ref="C47:D47"/>
    <mergeCell ref="E47:H47"/>
    <mergeCell ref="E57:G57"/>
    <mergeCell ref="A16:B16"/>
    <mergeCell ref="A19:B19"/>
    <mergeCell ref="A20:B20"/>
    <mergeCell ref="A21:B21"/>
    <mergeCell ref="A22:B22"/>
    <mergeCell ref="A27:B27"/>
    <mergeCell ref="M65:M67"/>
    <mergeCell ref="A66:B66"/>
    <mergeCell ref="A68:B68"/>
    <mergeCell ref="A70:D70"/>
    <mergeCell ref="A71:B71"/>
    <mergeCell ref="C71:H71"/>
    <mergeCell ref="E60:E70"/>
    <mergeCell ref="A64:B64"/>
    <mergeCell ref="I65:I67"/>
    <mergeCell ref="J65:J67"/>
    <mergeCell ref="K65:K67"/>
    <mergeCell ref="L65:L67"/>
    <mergeCell ref="A77:E77"/>
    <mergeCell ref="A78:E78"/>
    <mergeCell ref="A79:E79"/>
    <mergeCell ref="A80:E80"/>
    <mergeCell ref="A81:E81"/>
    <mergeCell ref="A82:E82"/>
    <mergeCell ref="A72:B72"/>
    <mergeCell ref="C72:H72"/>
    <mergeCell ref="A73:E73"/>
    <mergeCell ref="A74:E74"/>
    <mergeCell ref="A75:E75"/>
    <mergeCell ref="A76:E76"/>
    <mergeCell ref="A89:E89"/>
    <mergeCell ref="A90:E90"/>
    <mergeCell ref="A91:E91"/>
    <mergeCell ref="A92:F93"/>
    <mergeCell ref="G92:M93"/>
    <mergeCell ref="A94:F94"/>
    <mergeCell ref="G94:M94"/>
    <mergeCell ref="A83:E83"/>
    <mergeCell ref="A84:E84"/>
    <mergeCell ref="A85:E85"/>
    <mergeCell ref="A86:E86"/>
    <mergeCell ref="A87:E87"/>
    <mergeCell ref="A88:E88"/>
    <mergeCell ref="A98:B98"/>
    <mergeCell ref="G98:M98"/>
    <mergeCell ref="A99:B100"/>
    <mergeCell ref="C99:C100"/>
    <mergeCell ref="D99:D100"/>
    <mergeCell ref="E99:E100"/>
    <mergeCell ref="F99:F100"/>
    <mergeCell ref="G100:M100"/>
    <mergeCell ref="A95:F95"/>
    <mergeCell ref="G95:M95"/>
    <mergeCell ref="A96:B96"/>
    <mergeCell ref="G96:M96"/>
    <mergeCell ref="A97:B97"/>
    <mergeCell ref="G97:M97"/>
    <mergeCell ref="A104:B104"/>
    <mergeCell ref="H104:L104"/>
    <mergeCell ref="A105:B105"/>
    <mergeCell ref="H105:L105"/>
    <mergeCell ref="A106:B106"/>
    <mergeCell ref="H106:L106"/>
    <mergeCell ref="A101:B101"/>
    <mergeCell ref="G101:M101"/>
    <mergeCell ref="A102:B102"/>
    <mergeCell ref="H102:L102"/>
    <mergeCell ref="A103:B103"/>
    <mergeCell ref="H103:L103"/>
    <mergeCell ref="A110:F110"/>
    <mergeCell ref="H110:L110"/>
    <mergeCell ref="A111:F111"/>
    <mergeCell ref="H111:L111"/>
    <mergeCell ref="A107:B107"/>
    <mergeCell ref="H107:L107"/>
    <mergeCell ref="A108:B108"/>
    <mergeCell ref="H108:L108"/>
    <mergeCell ref="A109:B109"/>
    <mergeCell ref="H109:L109"/>
  </mergeCells>
  <printOptions verticalCentered="1"/>
  <pageMargins left="0.23622047244094491" right="0.23622047244094491" top="0.39370078740157483" bottom="0.15748031496062992" header="0.19685039370078741" footer="0.31496062992125984"/>
  <pageSetup paperSize="9" scale="26" orientation="portrait" horizontalDpi="300" verticalDpi="300" r:id="rId1"/>
  <rowBreaks count="1" manualBreakCount="1">
    <brk id="11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55FC-E66D-434D-82C5-966A70176AD4}">
  <sheetPr>
    <pageSetUpPr fitToPage="1"/>
  </sheetPr>
  <dimension ref="A1:V711"/>
  <sheetViews>
    <sheetView view="pageBreakPreview" zoomScale="60" zoomScaleNormal="57" workbookViewId="0">
      <selection activeCell="J6" sqref="J6:M6"/>
    </sheetView>
  </sheetViews>
  <sheetFormatPr defaultRowHeight="14.25" x14ac:dyDescent="0.25"/>
  <cols>
    <col min="1" max="1" width="24.140625" style="14" customWidth="1"/>
    <col min="2" max="2" width="24.85546875" style="14" customWidth="1"/>
    <col min="3" max="3" width="66.5703125" style="15" customWidth="1"/>
    <col min="4" max="4" width="18.85546875" style="14" customWidth="1"/>
    <col min="5" max="5" width="16.7109375" style="14" customWidth="1"/>
    <col min="6" max="6" width="30.42578125" style="14" customWidth="1"/>
    <col min="7" max="7" width="20.28515625" style="14" customWidth="1"/>
    <col min="8" max="8" width="25.7109375" style="14" customWidth="1"/>
    <col min="9" max="9" width="33.85546875" style="14" customWidth="1"/>
    <col min="10" max="10" width="19.28515625" style="14" customWidth="1"/>
    <col min="11" max="11" width="20.7109375" style="14" customWidth="1"/>
    <col min="12" max="12" width="23.28515625" style="14" customWidth="1"/>
    <col min="13" max="13" width="31" style="14" customWidth="1"/>
    <col min="14" max="14" width="14.85546875" style="14" customWidth="1"/>
    <col min="15" max="16" width="7.85546875" style="14" customWidth="1"/>
    <col min="17" max="16384" width="9.140625" style="14"/>
  </cols>
  <sheetData>
    <row r="1" spans="1:16" ht="2.25" customHeight="1" thickBot="1" x14ac:dyDescent="0.3"/>
    <row r="2" spans="1:16" ht="28.5" thickBot="1" x14ac:dyDescent="0.3">
      <c r="A2" s="1463"/>
      <c r="B2" s="1464"/>
      <c r="C2" s="1464"/>
      <c r="D2" s="1464"/>
      <c r="E2" s="1464"/>
      <c r="F2" s="1464"/>
      <c r="G2" s="1465"/>
      <c r="H2" s="1469" t="s">
        <v>517</v>
      </c>
      <c r="I2" s="1470"/>
      <c r="J2" s="1471"/>
      <c r="K2" s="1519">
        <v>2175</v>
      </c>
      <c r="L2" s="1520"/>
      <c r="M2" s="1521"/>
    </row>
    <row r="3" spans="1:16" ht="26.25" thickBot="1" x14ac:dyDescent="0.3">
      <c r="A3" s="1466"/>
      <c r="B3" s="1467"/>
      <c r="C3" s="1467"/>
      <c r="D3" s="1467"/>
      <c r="E3" s="1467"/>
      <c r="F3" s="1467"/>
      <c r="G3" s="1468"/>
      <c r="H3" s="1478" t="s">
        <v>31</v>
      </c>
      <c r="I3" s="1479"/>
      <c r="J3" s="1480"/>
      <c r="K3" s="1522"/>
      <c r="L3" s="1523"/>
      <c r="M3" s="1524"/>
    </row>
    <row r="4" spans="1:16" ht="30" x14ac:dyDescent="0.25">
      <c r="A4" s="1466"/>
      <c r="B4" s="1467"/>
      <c r="C4" s="1467"/>
      <c r="D4" s="1467"/>
      <c r="E4" s="1467"/>
      <c r="F4" s="1467"/>
      <c r="G4" s="1468"/>
      <c r="H4" s="1525" t="s">
        <v>32</v>
      </c>
      <c r="I4" s="1526"/>
      <c r="J4" s="1527">
        <v>2072</v>
      </c>
      <c r="K4" s="1528"/>
      <c r="L4" s="1528"/>
      <c r="M4" s="1529"/>
    </row>
    <row r="5" spans="1:16" ht="30" x14ac:dyDescent="0.25">
      <c r="A5" s="1466"/>
      <c r="B5" s="1467"/>
      <c r="C5" s="1467"/>
      <c r="D5" s="1467"/>
      <c r="E5" s="1467"/>
      <c r="F5" s="1467"/>
      <c r="G5" s="1468"/>
      <c r="H5" s="1514" t="s">
        <v>33</v>
      </c>
      <c r="I5" s="1515"/>
      <c r="J5" s="1527">
        <v>2175</v>
      </c>
      <c r="K5" s="1528"/>
      <c r="L5" s="1528"/>
      <c r="M5" s="1529"/>
      <c r="P5" s="14" t="s">
        <v>34</v>
      </c>
    </row>
    <row r="6" spans="1:16" ht="30" x14ac:dyDescent="0.25">
      <c r="A6" s="1466"/>
      <c r="B6" s="1467"/>
      <c r="C6" s="1467"/>
      <c r="D6" s="1467"/>
      <c r="E6" s="1467"/>
      <c r="F6" s="1467"/>
      <c r="G6" s="1468"/>
      <c r="H6" s="1514" t="s">
        <v>35</v>
      </c>
      <c r="I6" s="1515"/>
      <c r="J6" s="1530">
        <f>J5-J4</f>
        <v>103</v>
      </c>
      <c r="K6" s="1531"/>
      <c r="L6" s="1531"/>
      <c r="M6" s="1532"/>
    </row>
    <row r="7" spans="1:16" ht="30" x14ac:dyDescent="0.25">
      <c r="A7" s="1466"/>
      <c r="B7" s="1467"/>
      <c r="C7" s="1467"/>
      <c r="D7" s="1467"/>
      <c r="E7" s="1467"/>
      <c r="F7" s="1467"/>
      <c r="G7" s="1468"/>
      <c r="H7" s="1514" t="s">
        <v>36</v>
      </c>
      <c r="I7" s="1515"/>
      <c r="J7" s="1516" t="s">
        <v>518</v>
      </c>
      <c r="K7" s="1517"/>
      <c r="L7" s="1517"/>
      <c r="M7" s="1518"/>
    </row>
    <row r="8" spans="1:16" ht="26.25" customHeight="1" thickBot="1" x14ac:dyDescent="0.3">
      <c r="A8" s="1466"/>
      <c r="B8" s="1467"/>
      <c r="C8" s="1467"/>
      <c r="D8" s="1467"/>
      <c r="E8" s="1467"/>
      <c r="F8" s="1467"/>
      <c r="G8" s="1468"/>
      <c r="H8" s="1514" t="s">
        <v>37</v>
      </c>
      <c r="I8" s="1515"/>
      <c r="J8" s="1516" t="s">
        <v>519</v>
      </c>
      <c r="K8" s="1517"/>
      <c r="L8" s="1517"/>
      <c r="M8" s="1518"/>
    </row>
    <row r="9" spans="1:16" ht="21.75" customHeight="1" thickBot="1" x14ac:dyDescent="0.3">
      <c r="A9" s="1460" t="s">
        <v>38</v>
      </c>
      <c r="B9" s="1461"/>
      <c r="C9" s="1460" t="s">
        <v>39</v>
      </c>
      <c r="D9" s="1462"/>
      <c r="E9" s="1462"/>
      <c r="F9" s="1462"/>
      <c r="G9" s="1462"/>
      <c r="H9" s="1461"/>
      <c r="I9" s="1427"/>
      <c r="J9" s="1429"/>
      <c r="K9" s="1429"/>
      <c r="L9" s="1429"/>
      <c r="M9" s="1428"/>
      <c r="N9" s="14" t="s">
        <v>40</v>
      </c>
    </row>
    <row r="10" spans="1:16" ht="28.5" customHeight="1" thickBot="1" x14ac:dyDescent="0.3">
      <c r="A10" s="16" t="s">
        <v>41</v>
      </c>
      <c r="B10" s="17" t="s">
        <v>42</v>
      </c>
      <c r="C10" s="18" t="s">
        <v>43</v>
      </c>
      <c r="D10" s="19" t="s">
        <v>44</v>
      </c>
      <c r="E10" s="20" t="s">
        <v>45</v>
      </c>
      <c r="F10" s="21" t="s">
        <v>46</v>
      </c>
      <c r="G10" s="19" t="s">
        <v>47</v>
      </c>
      <c r="H10" s="22" t="s">
        <v>48</v>
      </c>
      <c r="I10" s="1441" t="s">
        <v>49</v>
      </c>
      <c r="J10" s="1444" t="s">
        <v>50</v>
      </c>
      <c r="K10" s="1447" t="s">
        <v>51</v>
      </c>
      <c r="L10" s="1447" t="s">
        <v>52</v>
      </c>
      <c r="M10" s="1450" t="s">
        <v>53</v>
      </c>
    </row>
    <row r="11" spans="1:16" ht="51.75" customHeight="1" thickBot="1" x14ac:dyDescent="0.3">
      <c r="A11" s="23">
        <v>215.9</v>
      </c>
      <c r="B11" s="24" t="s">
        <v>520</v>
      </c>
      <c r="C11" s="25" t="s">
        <v>521</v>
      </c>
      <c r="D11" s="26">
        <v>215.9</v>
      </c>
      <c r="E11" s="27" t="s">
        <v>522</v>
      </c>
      <c r="F11" s="28" t="s">
        <v>523</v>
      </c>
      <c r="G11" s="29">
        <v>0.38</v>
      </c>
      <c r="H11" s="30">
        <f>G11</f>
        <v>0.38</v>
      </c>
      <c r="I11" s="1442"/>
      <c r="J11" s="1445"/>
      <c r="K11" s="1448"/>
      <c r="L11" s="1448"/>
      <c r="M11" s="1451"/>
    </row>
    <row r="12" spans="1:16" ht="53.25" customHeight="1" thickBot="1" x14ac:dyDescent="0.3">
      <c r="A12" s="1453" t="s">
        <v>524</v>
      </c>
      <c r="B12" s="1454"/>
      <c r="C12" s="789" t="s">
        <v>525</v>
      </c>
      <c r="D12" s="26">
        <v>166</v>
      </c>
      <c r="E12" s="790">
        <v>58</v>
      </c>
      <c r="F12" s="28" t="s">
        <v>526</v>
      </c>
      <c r="G12" s="49">
        <v>0.38</v>
      </c>
      <c r="H12" s="30">
        <f>G12+H11</f>
        <v>0.76</v>
      </c>
      <c r="I12" s="1443"/>
      <c r="J12" s="1446"/>
      <c r="K12" s="1449"/>
      <c r="L12" s="1449"/>
      <c r="M12" s="1452"/>
    </row>
    <row r="13" spans="1:16" ht="34.5" customHeight="1" x14ac:dyDescent="0.25">
      <c r="A13" s="34" t="s">
        <v>61</v>
      </c>
      <c r="B13" s="35" t="s">
        <v>62</v>
      </c>
      <c r="C13" s="25" t="s">
        <v>527</v>
      </c>
      <c r="D13" s="31">
        <v>180</v>
      </c>
      <c r="E13" s="32"/>
      <c r="F13" s="28" t="s">
        <v>60</v>
      </c>
      <c r="G13" s="33">
        <v>8.68</v>
      </c>
      <c r="H13" s="30">
        <f t="shared" ref="H13:H27" si="0">G13+H12</f>
        <v>9.44</v>
      </c>
      <c r="I13" s="36" t="s">
        <v>65</v>
      </c>
      <c r="J13" s="37">
        <v>0</v>
      </c>
      <c r="K13" s="37"/>
      <c r="L13" s="37"/>
      <c r="M13" s="38">
        <f>J13+K13-L13</f>
        <v>0</v>
      </c>
    </row>
    <row r="14" spans="1:16" ht="46.5" customHeight="1" x14ac:dyDescent="0.25">
      <c r="A14" s="39" t="s">
        <v>528</v>
      </c>
      <c r="B14" s="39" t="s">
        <v>528</v>
      </c>
      <c r="C14" s="25" t="s">
        <v>529</v>
      </c>
      <c r="D14" s="31">
        <v>215.9</v>
      </c>
      <c r="E14" s="32">
        <v>57</v>
      </c>
      <c r="F14" s="28" t="s">
        <v>64</v>
      </c>
      <c r="G14" s="33">
        <v>1.71</v>
      </c>
      <c r="H14" s="30">
        <f t="shared" si="0"/>
        <v>11.149999999999999</v>
      </c>
      <c r="I14" s="40" t="s">
        <v>69</v>
      </c>
      <c r="J14" s="41">
        <v>100</v>
      </c>
      <c r="K14" s="41"/>
      <c r="L14" s="41"/>
      <c r="M14" s="38">
        <f>J14+K14-L14</f>
        <v>100</v>
      </c>
      <c r="N14" s="42"/>
    </row>
    <row r="15" spans="1:16" ht="36.75" customHeight="1" thickBot="1" x14ac:dyDescent="0.3">
      <c r="A15" s="43"/>
      <c r="B15" s="44"/>
      <c r="C15" s="25" t="s">
        <v>68</v>
      </c>
      <c r="D15" s="31">
        <v>165</v>
      </c>
      <c r="E15" s="32">
        <v>57</v>
      </c>
      <c r="F15" s="28" t="s">
        <v>64</v>
      </c>
      <c r="G15" s="33">
        <v>16.350000000000001</v>
      </c>
      <c r="H15" s="30">
        <f t="shared" si="0"/>
        <v>27.5</v>
      </c>
      <c r="I15" s="36" t="s">
        <v>71</v>
      </c>
      <c r="J15" s="45">
        <v>1250</v>
      </c>
      <c r="K15" s="41"/>
      <c r="L15" s="41"/>
      <c r="M15" s="38">
        <f>J15+K15-L15</f>
        <v>1250</v>
      </c>
      <c r="N15" s="42"/>
    </row>
    <row r="16" spans="1:16" ht="36.75" customHeight="1" thickBot="1" x14ac:dyDescent="0.3">
      <c r="A16" s="1433" t="s">
        <v>72</v>
      </c>
      <c r="B16" s="1434"/>
      <c r="C16" s="25" t="s">
        <v>63</v>
      </c>
      <c r="D16" s="31">
        <v>215</v>
      </c>
      <c r="E16" s="32">
        <v>57</v>
      </c>
      <c r="F16" s="28" t="s">
        <v>64</v>
      </c>
      <c r="G16" s="33">
        <v>1.27</v>
      </c>
      <c r="H16" s="30">
        <f t="shared" si="0"/>
        <v>28.77</v>
      </c>
      <c r="I16" s="36" t="s">
        <v>74</v>
      </c>
      <c r="J16" s="50">
        <v>1670</v>
      </c>
      <c r="K16" s="45"/>
      <c r="L16" s="45"/>
      <c r="M16" s="38">
        <f t="shared" ref="M16:M36" si="1">J16+K16-L16</f>
        <v>1670</v>
      </c>
      <c r="N16" s="42"/>
    </row>
    <row r="17" spans="1:22" ht="29.25" customHeight="1" x14ac:dyDescent="0.25">
      <c r="A17" s="51" t="s">
        <v>61</v>
      </c>
      <c r="B17" s="52" t="s">
        <v>62</v>
      </c>
      <c r="C17" s="25" t="s">
        <v>73</v>
      </c>
      <c r="D17" s="46">
        <v>165</v>
      </c>
      <c r="E17" s="47">
        <v>57</v>
      </c>
      <c r="F17" s="48" t="s">
        <v>64</v>
      </c>
      <c r="G17" s="49">
        <v>70.819999999999993</v>
      </c>
      <c r="H17" s="30">
        <f t="shared" si="0"/>
        <v>99.589999999999989</v>
      </c>
      <c r="I17" s="36" t="s">
        <v>424</v>
      </c>
      <c r="J17" s="53">
        <v>3500</v>
      </c>
      <c r="K17" s="45"/>
      <c r="L17" s="45"/>
      <c r="M17" s="38">
        <f>J17+K17-L17</f>
        <v>3500</v>
      </c>
    </row>
    <row r="18" spans="1:22" ht="27" customHeight="1" thickBot="1" x14ac:dyDescent="0.3">
      <c r="A18" s="39" t="s">
        <v>530</v>
      </c>
      <c r="B18" s="39" t="s">
        <v>531</v>
      </c>
      <c r="C18" s="25" t="s">
        <v>75</v>
      </c>
      <c r="D18" s="46">
        <v>165</v>
      </c>
      <c r="E18" s="47">
        <v>70</v>
      </c>
      <c r="F18" s="48" t="s">
        <v>64</v>
      </c>
      <c r="G18" s="49">
        <v>9.49</v>
      </c>
      <c r="H18" s="30">
        <f t="shared" si="0"/>
        <v>109.07999999999998</v>
      </c>
      <c r="I18" s="54" t="s">
        <v>78</v>
      </c>
      <c r="J18" s="55">
        <v>50</v>
      </c>
      <c r="K18" s="55"/>
      <c r="L18" s="55"/>
      <c r="M18" s="38">
        <f>J18+K18-L18</f>
        <v>50</v>
      </c>
    </row>
    <row r="19" spans="1:22" ht="29.25" customHeight="1" thickBot="1" x14ac:dyDescent="0.3">
      <c r="A19" s="1435"/>
      <c r="B19" s="1436"/>
      <c r="C19" s="25" t="s">
        <v>68</v>
      </c>
      <c r="D19" s="31">
        <v>165</v>
      </c>
      <c r="E19" s="32">
        <v>57</v>
      </c>
      <c r="F19" s="48" t="s">
        <v>64</v>
      </c>
      <c r="G19" s="29">
        <v>17.95</v>
      </c>
      <c r="H19" s="30">
        <f t="shared" si="0"/>
        <v>127.02999999999999</v>
      </c>
      <c r="I19" s="36" t="s">
        <v>80</v>
      </c>
      <c r="J19" s="53">
        <v>0</v>
      </c>
      <c r="K19" s="45"/>
      <c r="L19" s="45"/>
      <c r="M19" s="38">
        <f t="shared" si="1"/>
        <v>0</v>
      </c>
    </row>
    <row r="20" spans="1:22" ht="24.75" customHeight="1" thickBot="1" x14ac:dyDescent="0.3">
      <c r="A20" s="1435"/>
      <c r="B20" s="1436"/>
      <c r="C20" s="25" t="s">
        <v>79</v>
      </c>
      <c r="D20" s="31">
        <v>163</v>
      </c>
      <c r="E20" s="32">
        <v>71</v>
      </c>
      <c r="F20" s="56" t="s">
        <v>64</v>
      </c>
      <c r="G20" s="29">
        <v>54.48</v>
      </c>
      <c r="H20" s="30">
        <f t="shared" si="0"/>
        <v>181.51</v>
      </c>
      <c r="I20" s="62" t="s">
        <v>82</v>
      </c>
      <c r="J20" s="55">
        <v>0</v>
      </c>
      <c r="K20" s="45"/>
      <c r="L20" s="45"/>
      <c r="M20" s="38">
        <f t="shared" si="1"/>
        <v>0</v>
      </c>
    </row>
    <row r="21" spans="1:22" ht="23.25" customHeight="1" thickBot="1" x14ac:dyDescent="0.45">
      <c r="A21" s="1437"/>
      <c r="B21" s="1438"/>
      <c r="C21" s="57" t="s">
        <v>532</v>
      </c>
      <c r="D21" s="58">
        <v>160</v>
      </c>
      <c r="E21" s="59">
        <v>90</v>
      </c>
      <c r="F21" s="60" t="s">
        <v>64</v>
      </c>
      <c r="G21" s="61">
        <v>1197.02</v>
      </c>
      <c r="H21" s="30">
        <f t="shared" si="0"/>
        <v>1378.53</v>
      </c>
      <c r="I21" s="62" t="s">
        <v>84</v>
      </c>
      <c r="J21" s="53">
        <v>0</v>
      </c>
      <c r="K21" s="63"/>
      <c r="L21" s="45"/>
      <c r="M21" s="64">
        <f t="shared" si="1"/>
        <v>0</v>
      </c>
    </row>
    <row r="22" spans="1:22" ht="24" customHeight="1" thickBot="1" x14ac:dyDescent="0.3">
      <c r="A22" s="1439" t="s">
        <v>85</v>
      </c>
      <c r="B22" s="1440"/>
      <c r="C22" s="57" t="s">
        <v>533</v>
      </c>
      <c r="D22" s="58">
        <v>165</v>
      </c>
      <c r="E22" s="59">
        <v>90</v>
      </c>
      <c r="F22" s="47" t="s">
        <v>64</v>
      </c>
      <c r="G22" s="49">
        <v>323.54000000000002</v>
      </c>
      <c r="H22" s="30">
        <f t="shared" si="0"/>
        <v>1702.07</v>
      </c>
      <c r="I22" s="36" t="s">
        <v>87</v>
      </c>
      <c r="J22" s="65">
        <v>50</v>
      </c>
      <c r="K22" s="45"/>
      <c r="L22" s="45"/>
      <c r="M22" s="38">
        <f t="shared" si="1"/>
        <v>50</v>
      </c>
    </row>
    <row r="23" spans="1:22" ht="27.75" customHeight="1" x14ac:dyDescent="0.4">
      <c r="A23" s="66" t="s">
        <v>88</v>
      </c>
      <c r="B23" s="66" t="s">
        <v>62</v>
      </c>
      <c r="C23" s="57" t="s">
        <v>534</v>
      </c>
      <c r="D23" s="58">
        <v>165</v>
      </c>
      <c r="E23" s="59">
        <v>82</v>
      </c>
      <c r="F23" s="47" t="s">
        <v>64</v>
      </c>
      <c r="G23" s="61">
        <v>462.77</v>
      </c>
      <c r="H23" s="30">
        <f t="shared" si="0"/>
        <v>2164.84</v>
      </c>
      <c r="I23" s="54" t="s">
        <v>89</v>
      </c>
      <c r="J23" s="67">
        <v>800</v>
      </c>
      <c r="K23" s="67"/>
      <c r="L23" s="67"/>
      <c r="M23" s="38">
        <f t="shared" si="1"/>
        <v>800</v>
      </c>
    </row>
    <row r="24" spans="1:22" ht="23.25" customHeight="1" x14ac:dyDescent="0.4">
      <c r="A24" s="39"/>
      <c r="B24" s="39"/>
      <c r="C24" s="25" t="s">
        <v>429</v>
      </c>
      <c r="D24" s="31"/>
      <c r="E24" s="32"/>
      <c r="F24" s="60"/>
      <c r="G24" s="61">
        <v>10.199999999999999</v>
      </c>
      <c r="H24" s="30">
        <f t="shared" si="0"/>
        <v>2175.04</v>
      </c>
      <c r="I24" s="36" t="s">
        <v>90</v>
      </c>
      <c r="J24" s="65">
        <v>400</v>
      </c>
      <c r="K24" s="45"/>
      <c r="L24" s="68"/>
      <c r="M24" s="64">
        <f t="shared" si="1"/>
        <v>400</v>
      </c>
    </row>
    <row r="25" spans="1:22" ht="32.25" customHeight="1" x14ac:dyDescent="0.4">
      <c r="A25" s="69" t="s">
        <v>91</v>
      </c>
      <c r="B25" s="69" t="s">
        <v>92</v>
      </c>
      <c r="C25" s="25"/>
      <c r="D25" s="31"/>
      <c r="E25" s="32"/>
      <c r="F25" s="60"/>
      <c r="G25" s="61"/>
      <c r="H25" s="30">
        <f t="shared" si="0"/>
        <v>2175.04</v>
      </c>
      <c r="I25" s="70" t="s">
        <v>93</v>
      </c>
      <c r="J25" s="65">
        <v>0</v>
      </c>
      <c r="K25" s="45"/>
      <c r="L25" s="45"/>
      <c r="M25" s="38">
        <f t="shared" si="1"/>
        <v>0</v>
      </c>
      <c r="N25" s="71"/>
    </row>
    <row r="26" spans="1:22" ht="27.75" customHeight="1" thickBot="1" x14ac:dyDescent="0.3">
      <c r="A26" s="72"/>
      <c r="B26" s="72"/>
      <c r="C26" s="73"/>
      <c r="D26" s="31"/>
      <c r="E26" s="59"/>
      <c r="F26" s="74"/>
      <c r="G26" s="33"/>
      <c r="H26" s="30">
        <f t="shared" si="0"/>
        <v>2175.04</v>
      </c>
      <c r="I26" s="75" t="s">
        <v>94</v>
      </c>
      <c r="J26" s="76" t="s">
        <v>95</v>
      </c>
      <c r="K26" s="63"/>
      <c r="L26" s="45"/>
      <c r="M26" s="38">
        <f t="shared" si="1"/>
        <v>312</v>
      </c>
      <c r="N26" s="77"/>
    </row>
    <row r="27" spans="1:22" ht="29.25" customHeight="1" thickBot="1" x14ac:dyDescent="0.3">
      <c r="A27" s="1425" t="s">
        <v>96</v>
      </c>
      <c r="B27" s="1426"/>
      <c r="C27" s="57"/>
      <c r="D27" s="58"/>
      <c r="E27" s="59"/>
      <c r="F27" s="60"/>
      <c r="G27" s="49"/>
      <c r="H27" s="30">
        <f t="shared" si="0"/>
        <v>2175.04</v>
      </c>
      <c r="I27" s="54" t="s">
        <v>97</v>
      </c>
      <c r="J27" s="65">
        <v>3200</v>
      </c>
      <c r="K27" s="45"/>
      <c r="L27" s="45"/>
      <c r="M27" s="38">
        <f t="shared" si="1"/>
        <v>3200</v>
      </c>
      <c r="N27" s="14" t="s">
        <v>34</v>
      </c>
    </row>
    <row r="28" spans="1:22" ht="37.5" customHeight="1" x14ac:dyDescent="0.25">
      <c r="A28" s="66" t="s">
        <v>88</v>
      </c>
      <c r="B28" s="66" t="s">
        <v>62</v>
      </c>
      <c r="C28" s="25"/>
      <c r="D28" s="31"/>
      <c r="E28" s="32"/>
      <c r="F28" s="28"/>
      <c r="G28" s="49"/>
      <c r="H28" s="30"/>
      <c r="I28" s="78" t="s">
        <v>98</v>
      </c>
      <c r="J28" s="65">
        <v>735</v>
      </c>
      <c r="K28" s="45"/>
      <c r="L28" s="45"/>
      <c r="M28" s="38">
        <f t="shared" si="1"/>
        <v>735</v>
      </c>
    </row>
    <row r="29" spans="1:22" ht="27.75" customHeight="1" x14ac:dyDescent="0.25">
      <c r="A29" s="39" t="s">
        <v>535</v>
      </c>
      <c r="B29" s="39" t="s">
        <v>536</v>
      </c>
      <c r="C29" s="25"/>
      <c r="D29" s="31"/>
      <c r="E29" s="32"/>
      <c r="F29" s="28"/>
      <c r="G29" s="49"/>
      <c r="H29" s="30"/>
      <c r="I29" s="36" t="s">
        <v>100</v>
      </c>
      <c r="J29" s="65">
        <v>9000</v>
      </c>
      <c r="K29" s="45"/>
      <c r="L29" s="68"/>
      <c r="M29" s="38">
        <f t="shared" si="1"/>
        <v>9000</v>
      </c>
      <c r="V29" s="79"/>
    </row>
    <row r="30" spans="1:22" ht="25.5" customHeight="1" x14ac:dyDescent="0.25">
      <c r="A30" s="69" t="s">
        <v>91</v>
      </c>
      <c r="B30" s="80" t="s">
        <v>92</v>
      </c>
      <c r="C30" s="25"/>
      <c r="D30" s="31"/>
      <c r="E30" s="32"/>
      <c r="F30" s="28"/>
      <c r="G30" s="29"/>
      <c r="H30" s="30"/>
      <c r="I30" s="36" t="s">
        <v>101</v>
      </c>
      <c r="J30" s="65">
        <v>0</v>
      </c>
      <c r="K30" s="45"/>
      <c r="L30" s="45"/>
      <c r="M30" s="38">
        <f t="shared" si="1"/>
        <v>0</v>
      </c>
      <c r="N30" s="42"/>
    </row>
    <row r="31" spans="1:22" ht="23.25" customHeight="1" thickBot="1" x14ac:dyDescent="0.3">
      <c r="A31" s="72" t="s">
        <v>537</v>
      </c>
      <c r="B31" s="100"/>
      <c r="C31" s="25"/>
      <c r="D31" s="31"/>
      <c r="E31" s="32"/>
      <c r="F31" s="47"/>
      <c r="G31" s="29"/>
      <c r="H31" s="30"/>
      <c r="I31" s="36" t="s">
        <v>103</v>
      </c>
      <c r="J31" s="65">
        <v>1250</v>
      </c>
      <c r="K31" s="45"/>
      <c r="L31" s="68"/>
      <c r="M31" s="38">
        <f t="shared" si="1"/>
        <v>1250</v>
      </c>
      <c r="N31" s="42"/>
    </row>
    <row r="32" spans="1:22" ht="25.5" customHeight="1" thickBot="1" x14ac:dyDescent="0.45">
      <c r="A32" s="81"/>
      <c r="B32" s="82"/>
      <c r="C32" s="83"/>
      <c r="D32" s="31"/>
      <c r="E32" s="32"/>
      <c r="F32" s="28"/>
      <c r="G32" s="61"/>
      <c r="H32" s="30"/>
      <c r="I32" s="36" t="s">
        <v>104</v>
      </c>
      <c r="J32" s="84" t="s">
        <v>105</v>
      </c>
      <c r="K32" s="63"/>
      <c r="L32" s="63"/>
      <c r="M32" s="64">
        <f t="shared" si="1"/>
        <v>0</v>
      </c>
      <c r="N32" s="42"/>
    </row>
    <row r="33" spans="1:15" ht="45.75" customHeight="1" thickBot="1" x14ac:dyDescent="0.3">
      <c r="A33" s="85"/>
      <c r="B33" s="86"/>
      <c r="C33" s="83"/>
      <c r="D33" s="31"/>
      <c r="E33" s="32"/>
      <c r="F33" s="28"/>
      <c r="G33" s="49"/>
      <c r="H33" s="30"/>
      <c r="I33" s="87" t="s">
        <v>106</v>
      </c>
      <c r="J33" s="65">
        <v>1775</v>
      </c>
      <c r="K33" s="45"/>
      <c r="L33" s="45"/>
      <c r="M33" s="64">
        <f t="shared" si="1"/>
        <v>1775</v>
      </c>
      <c r="N33" s="42"/>
      <c r="O33" s="42"/>
    </row>
    <row r="34" spans="1:15" ht="40.5" customHeight="1" thickBot="1" x14ac:dyDescent="0.45">
      <c r="A34" s="1425" t="s">
        <v>538</v>
      </c>
      <c r="B34" s="1513"/>
      <c r="C34" s="83"/>
      <c r="D34" s="31"/>
      <c r="E34" s="32"/>
      <c r="F34" s="47"/>
      <c r="G34" s="61"/>
      <c r="H34" s="30"/>
      <c r="I34" s="36" t="s">
        <v>108</v>
      </c>
      <c r="J34" s="65">
        <v>400</v>
      </c>
      <c r="K34" s="45"/>
      <c r="L34" s="45"/>
      <c r="M34" s="64">
        <f t="shared" si="1"/>
        <v>400</v>
      </c>
      <c r="O34" s="42"/>
    </row>
    <row r="35" spans="1:15" ht="25.5" customHeight="1" x14ac:dyDescent="0.4">
      <c r="A35" s="88" t="s">
        <v>88</v>
      </c>
      <c r="B35" s="88" t="s">
        <v>62</v>
      </c>
      <c r="C35" s="57"/>
      <c r="D35" s="58"/>
      <c r="E35" s="59"/>
      <c r="F35" s="60"/>
      <c r="G35" s="61"/>
      <c r="H35" s="30"/>
      <c r="I35" s="36" t="s">
        <v>109</v>
      </c>
      <c r="J35" s="65">
        <v>11000</v>
      </c>
      <c r="K35" s="45"/>
      <c r="L35" s="68"/>
      <c r="M35" s="64">
        <f t="shared" si="1"/>
        <v>11000</v>
      </c>
    </row>
    <row r="36" spans="1:15" ht="24.75" customHeight="1" x14ac:dyDescent="0.4">
      <c r="A36" s="39" t="s">
        <v>535</v>
      </c>
      <c r="B36" s="39" t="s">
        <v>536</v>
      </c>
      <c r="C36" s="57"/>
      <c r="D36" s="58"/>
      <c r="E36" s="59"/>
      <c r="F36" s="47"/>
      <c r="G36" s="61"/>
      <c r="H36" s="30"/>
      <c r="I36" s="36" t="s">
        <v>110</v>
      </c>
      <c r="J36" s="65">
        <v>11000</v>
      </c>
      <c r="K36" s="45"/>
      <c r="L36" s="45"/>
      <c r="M36" s="64">
        <f t="shared" si="1"/>
        <v>11000</v>
      </c>
      <c r="N36" s="89"/>
    </row>
    <row r="37" spans="1:15" ht="22.5" customHeight="1" x14ac:dyDescent="0.25">
      <c r="A37" s="85" t="s">
        <v>91</v>
      </c>
      <c r="B37" s="85" t="s">
        <v>92</v>
      </c>
      <c r="C37" s="90"/>
      <c r="D37" s="91"/>
      <c r="E37" s="59"/>
      <c r="F37" s="92"/>
      <c r="G37" s="93"/>
      <c r="H37" s="30"/>
      <c r="I37" s="54"/>
      <c r="J37" s="55"/>
      <c r="K37" s="55"/>
      <c r="L37" s="55"/>
      <c r="M37" s="38"/>
    </row>
    <row r="38" spans="1:15" ht="25.5" customHeight="1" thickBot="1" x14ac:dyDescent="0.3">
      <c r="A38" s="72" t="s">
        <v>539</v>
      </c>
      <c r="B38" s="72"/>
      <c r="C38" s="90"/>
      <c r="D38" s="94"/>
      <c r="E38" s="95"/>
      <c r="F38" s="96"/>
      <c r="G38" s="97"/>
      <c r="H38" s="30"/>
      <c r="I38" s="98"/>
      <c r="J38" s="76"/>
      <c r="K38" s="63"/>
      <c r="L38" s="99"/>
      <c r="M38" s="38"/>
    </row>
    <row r="39" spans="1:15" ht="25.5" customHeight="1" thickBot="1" x14ac:dyDescent="0.3">
      <c r="A39" s="1425"/>
      <c r="B39" s="1426"/>
      <c r="C39" s="90"/>
      <c r="D39" s="94"/>
      <c r="E39" s="95"/>
      <c r="F39" s="96"/>
      <c r="G39" s="97"/>
      <c r="H39" s="30"/>
      <c r="I39" s="54"/>
      <c r="J39" s="76"/>
      <c r="K39" s="63"/>
      <c r="L39" s="45"/>
      <c r="M39" s="38"/>
    </row>
    <row r="40" spans="1:15" ht="24.75" customHeight="1" thickBot="1" x14ac:dyDescent="0.3">
      <c r="A40" s="72"/>
      <c r="B40" s="100"/>
      <c r="C40" s="101"/>
      <c r="D40" s="93"/>
      <c r="E40" s="92"/>
      <c r="F40" s="102"/>
      <c r="G40" s="97"/>
      <c r="H40" s="30"/>
      <c r="I40" s="78"/>
      <c r="J40" s="76"/>
      <c r="K40" s="63"/>
      <c r="L40" s="45"/>
      <c r="M40" s="38"/>
    </row>
    <row r="41" spans="1:15" ht="26.25" customHeight="1" thickBot="1" x14ac:dyDescent="0.3">
      <c r="A41" s="103" t="s">
        <v>112</v>
      </c>
      <c r="B41" s="104" t="s">
        <v>113</v>
      </c>
      <c r="C41" s="101"/>
      <c r="D41" s="93"/>
      <c r="E41" s="92"/>
      <c r="F41" s="102"/>
      <c r="G41" s="105"/>
      <c r="H41" s="30"/>
      <c r="I41" s="98"/>
      <c r="J41" s="76"/>
      <c r="K41" s="63"/>
      <c r="L41" s="45"/>
      <c r="M41" s="38"/>
    </row>
    <row r="42" spans="1:15" ht="24.75" customHeight="1" x14ac:dyDescent="0.25">
      <c r="A42" s="88" t="s">
        <v>114</v>
      </c>
      <c r="B42" s="88" t="s">
        <v>115</v>
      </c>
      <c r="C42" s="101"/>
      <c r="D42" s="93"/>
      <c r="E42" s="92"/>
      <c r="F42" s="102"/>
      <c r="G42" s="97"/>
      <c r="H42" s="30"/>
      <c r="I42" s="54"/>
      <c r="J42" s="67"/>
      <c r="K42" s="67"/>
      <c r="L42" s="67"/>
      <c r="M42" s="38"/>
    </row>
    <row r="43" spans="1:15" ht="24" customHeight="1" thickBot="1" x14ac:dyDescent="0.3">
      <c r="A43" s="106" t="s">
        <v>452</v>
      </c>
      <c r="B43" s="106" t="s">
        <v>452</v>
      </c>
      <c r="C43" s="101"/>
      <c r="D43" s="93"/>
      <c r="E43" s="92"/>
      <c r="F43" s="102"/>
      <c r="G43" s="105"/>
      <c r="H43" s="30"/>
      <c r="I43" s="107"/>
      <c r="J43" s="45"/>
      <c r="K43" s="108"/>
      <c r="L43" s="108"/>
      <c r="M43" s="38"/>
    </row>
    <row r="44" spans="1:15" ht="24" customHeight="1" thickBot="1" x14ac:dyDescent="0.3">
      <c r="A44" s="103" t="s">
        <v>117</v>
      </c>
      <c r="B44" s="109"/>
      <c r="C44" s="101"/>
      <c r="D44" s="93"/>
      <c r="E44" s="92"/>
      <c r="F44" s="102"/>
      <c r="G44" s="110"/>
      <c r="H44" s="30"/>
      <c r="I44" s="111" t="s">
        <v>118</v>
      </c>
      <c r="J44" s="112">
        <v>0</v>
      </c>
      <c r="K44" s="113"/>
      <c r="L44" s="113"/>
      <c r="M44" s="114">
        <f>J44+K44-L44</f>
        <v>0</v>
      </c>
    </row>
    <row r="45" spans="1:15" ht="19.5" customHeight="1" x14ac:dyDescent="0.25">
      <c r="A45" s="88" t="s">
        <v>119</v>
      </c>
      <c r="B45" s="85"/>
      <c r="C45" s="101"/>
      <c r="D45" s="93"/>
      <c r="E45" s="92"/>
      <c r="F45" s="102"/>
      <c r="G45" s="97"/>
      <c r="H45" s="30"/>
      <c r="I45" s="115"/>
      <c r="J45" s="116">
        <v>0</v>
      </c>
      <c r="K45" s="116"/>
      <c r="L45" s="116"/>
      <c r="M45" s="117">
        <f t="shared" ref="M45:M53" si="2">J45+K45-L45</f>
        <v>0</v>
      </c>
    </row>
    <row r="46" spans="1:15" ht="52.5" customHeight="1" thickBot="1" x14ac:dyDescent="0.3">
      <c r="A46" s="106" t="s">
        <v>116</v>
      </c>
      <c r="B46" s="100"/>
      <c r="C46" s="118"/>
      <c r="D46" s="119"/>
      <c r="E46" s="92"/>
      <c r="F46" s="120"/>
      <c r="G46" s="93"/>
      <c r="H46" s="121"/>
      <c r="I46" s="122"/>
      <c r="J46" s="123">
        <v>0</v>
      </c>
      <c r="K46" s="124"/>
      <c r="L46" s="124"/>
      <c r="M46" s="117">
        <f t="shared" si="2"/>
        <v>0</v>
      </c>
    </row>
    <row r="47" spans="1:15" ht="33" customHeight="1" thickBot="1" x14ac:dyDescent="0.3">
      <c r="A47" s="1427" t="s">
        <v>120</v>
      </c>
      <c r="B47" s="1428"/>
      <c r="C47" s="1427" t="s">
        <v>121</v>
      </c>
      <c r="D47" s="1428"/>
      <c r="E47" s="1427" t="s">
        <v>122</v>
      </c>
      <c r="F47" s="1429"/>
      <c r="G47" s="1429"/>
      <c r="H47" s="1429"/>
      <c r="I47" s="125"/>
      <c r="J47" s="124">
        <v>0</v>
      </c>
      <c r="K47" s="124"/>
      <c r="L47" s="124"/>
      <c r="M47" s="117">
        <f t="shared" si="2"/>
        <v>0</v>
      </c>
    </row>
    <row r="48" spans="1:15" ht="20.25" customHeight="1" thickBot="1" x14ac:dyDescent="0.3">
      <c r="A48" s="126" t="s">
        <v>123</v>
      </c>
      <c r="B48" s="127" t="s">
        <v>540</v>
      </c>
      <c r="C48" s="128" t="s">
        <v>124</v>
      </c>
      <c r="D48" s="129" t="s">
        <v>541</v>
      </c>
      <c r="E48" s="130" t="s">
        <v>126</v>
      </c>
      <c r="F48" s="131" t="s">
        <v>127</v>
      </c>
      <c r="G48" s="132" t="s">
        <v>128</v>
      </c>
      <c r="H48" s="133" t="s">
        <v>129</v>
      </c>
      <c r="I48" s="125"/>
      <c r="J48" s="124">
        <v>0</v>
      </c>
      <c r="K48" s="124"/>
      <c r="L48" s="124"/>
      <c r="M48" s="117">
        <f t="shared" si="2"/>
        <v>0</v>
      </c>
      <c r="O48" s="14" t="s">
        <v>34</v>
      </c>
    </row>
    <row r="49" spans="1:19" ht="24.75" customHeight="1" thickBot="1" x14ac:dyDescent="0.3">
      <c r="A49" s="134" t="s">
        <v>130</v>
      </c>
      <c r="B49" s="135" t="s">
        <v>542</v>
      </c>
      <c r="C49" s="128" t="s">
        <v>131</v>
      </c>
      <c r="D49" s="136">
        <v>47</v>
      </c>
      <c r="E49" s="137" t="s">
        <v>132</v>
      </c>
      <c r="F49" s="138" t="s">
        <v>543</v>
      </c>
      <c r="G49" s="139" t="s">
        <v>544</v>
      </c>
      <c r="H49" s="139" t="s">
        <v>545</v>
      </c>
      <c r="I49" s="125"/>
      <c r="J49" s="124">
        <v>0</v>
      </c>
      <c r="K49" s="124"/>
      <c r="L49" s="123"/>
      <c r="M49" s="117">
        <f t="shared" si="2"/>
        <v>0</v>
      </c>
    </row>
    <row r="50" spans="1:19" ht="26.25" thickBot="1" x14ac:dyDescent="0.3">
      <c r="A50" s="140" t="s">
        <v>136</v>
      </c>
      <c r="B50" s="135" t="s">
        <v>546</v>
      </c>
      <c r="C50" s="141" t="s">
        <v>137</v>
      </c>
      <c r="D50" s="142" t="s">
        <v>189</v>
      </c>
      <c r="E50" s="137" t="s">
        <v>139</v>
      </c>
      <c r="F50" s="138" t="s">
        <v>543</v>
      </c>
      <c r="G50" s="139" t="s">
        <v>544</v>
      </c>
      <c r="H50" s="139" t="s">
        <v>545</v>
      </c>
      <c r="I50" s="125"/>
      <c r="J50" s="124">
        <v>0</v>
      </c>
      <c r="K50" s="124"/>
      <c r="L50" s="143"/>
      <c r="M50" s="117">
        <f>J50+K50-L52</f>
        <v>0</v>
      </c>
    </row>
    <row r="51" spans="1:19" ht="26.25" thickBot="1" x14ac:dyDescent="0.3">
      <c r="A51" s="144" t="s">
        <v>140</v>
      </c>
      <c r="B51" s="135" t="s">
        <v>547</v>
      </c>
      <c r="C51" s="145" t="s">
        <v>141</v>
      </c>
      <c r="D51" s="142" t="s">
        <v>548</v>
      </c>
      <c r="E51" s="137"/>
      <c r="F51" s="138"/>
      <c r="G51" s="139"/>
      <c r="H51" s="139"/>
      <c r="I51" s="146"/>
      <c r="J51" s="116">
        <v>0</v>
      </c>
      <c r="K51" s="116"/>
      <c r="L51" s="147"/>
      <c r="M51" s="117">
        <v>0</v>
      </c>
      <c r="N51" s="42"/>
    </row>
    <row r="52" spans="1:19" ht="21.75" customHeight="1" thickBot="1" x14ac:dyDescent="0.3">
      <c r="A52" s="148" t="s">
        <v>143</v>
      </c>
      <c r="B52" s="135" t="s">
        <v>549</v>
      </c>
      <c r="C52" s="145" t="s">
        <v>144</v>
      </c>
      <c r="D52" s="142" t="s">
        <v>550</v>
      </c>
      <c r="E52" s="137" t="s">
        <v>146</v>
      </c>
      <c r="F52" s="138" t="s">
        <v>147</v>
      </c>
      <c r="G52" s="139" t="s">
        <v>544</v>
      </c>
      <c r="H52" s="139" t="s">
        <v>551</v>
      </c>
      <c r="I52" s="149"/>
      <c r="J52" s="116">
        <v>0</v>
      </c>
      <c r="K52" s="116"/>
      <c r="L52" s="123"/>
      <c r="M52" s="117">
        <v>0</v>
      </c>
      <c r="P52" s="150"/>
      <c r="Q52" s="151"/>
    </row>
    <row r="53" spans="1:19" ht="22.5" customHeight="1" thickBot="1" x14ac:dyDescent="0.3">
      <c r="A53" s="152"/>
      <c r="B53" s="135"/>
      <c r="C53" s="153" t="s">
        <v>149</v>
      </c>
      <c r="D53" s="154" t="s">
        <v>552</v>
      </c>
      <c r="E53" s="155" t="s">
        <v>151</v>
      </c>
      <c r="F53" s="156"/>
      <c r="G53" s="139" t="s">
        <v>553</v>
      </c>
      <c r="H53" s="139" t="s">
        <v>554</v>
      </c>
      <c r="I53" s="157"/>
      <c r="J53" s="158">
        <v>0</v>
      </c>
      <c r="K53" s="159"/>
      <c r="L53" s="158"/>
      <c r="M53" s="160">
        <f t="shared" si="2"/>
        <v>0</v>
      </c>
      <c r="P53" s="150"/>
      <c r="Q53" s="151"/>
    </row>
    <row r="54" spans="1:19" ht="21" customHeight="1" thickBot="1" x14ac:dyDescent="0.3">
      <c r="A54" s="161"/>
      <c r="B54" s="162"/>
      <c r="C54" s="141" t="s">
        <v>153</v>
      </c>
      <c r="D54" s="163">
        <v>32</v>
      </c>
      <c r="E54" s="164" t="s">
        <v>154</v>
      </c>
      <c r="F54" s="165"/>
      <c r="G54" s="139" t="s">
        <v>134</v>
      </c>
      <c r="H54" s="139" t="s">
        <v>155</v>
      </c>
      <c r="I54" s="166" t="s">
        <v>156</v>
      </c>
      <c r="J54" s="167">
        <v>0</v>
      </c>
      <c r="K54" s="167"/>
      <c r="L54" s="168">
        <v>0</v>
      </c>
      <c r="M54" s="169">
        <f>J54+K54-L54</f>
        <v>0</v>
      </c>
      <c r="P54" s="150"/>
      <c r="Q54" s="151"/>
    </row>
    <row r="55" spans="1:19" ht="24" customHeight="1" thickBot="1" x14ac:dyDescent="0.3">
      <c r="A55" s="170"/>
      <c r="B55" s="171"/>
      <c r="C55" s="145" t="s">
        <v>157</v>
      </c>
      <c r="D55" s="142" t="s">
        <v>555</v>
      </c>
      <c r="E55" s="172" t="s">
        <v>159</v>
      </c>
      <c r="F55" s="173"/>
      <c r="G55" s="139" t="s">
        <v>134</v>
      </c>
      <c r="H55" s="174"/>
      <c r="I55" s="175" t="s">
        <v>160</v>
      </c>
      <c r="J55" s="176" t="s">
        <v>105</v>
      </c>
      <c r="K55" s="177"/>
      <c r="L55" s="178">
        <v>0</v>
      </c>
      <c r="M55" s="179">
        <f>J55+K55-L55</f>
        <v>0</v>
      </c>
      <c r="O55" s="71"/>
      <c r="P55" s="150"/>
      <c r="Q55" s="151"/>
    </row>
    <row r="56" spans="1:19" ht="20.25" customHeight="1" thickBot="1" x14ac:dyDescent="0.3">
      <c r="A56" s="180"/>
      <c r="B56" s="135"/>
      <c r="C56" s="181" t="s">
        <v>161</v>
      </c>
      <c r="D56" s="142" t="s">
        <v>556</v>
      </c>
      <c r="E56" s="172"/>
      <c r="F56" s="182"/>
      <c r="G56" s="183"/>
      <c r="H56" s="174"/>
      <c r="I56" s="184" t="s">
        <v>163</v>
      </c>
      <c r="J56" s="176" t="s">
        <v>105</v>
      </c>
      <c r="K56" s="177"/>
      <c r="L56" s="185">
        <v>0</v>
      </c>
      <c r="M56" s="186">
        <f>J56+K56-L56</f>
        <v>0</v>
      </c>
      <c r="O56" s="71"/>
      <c r="P56" s="150"/>
      <c r="Q56" s="151"/>
    </row>
    <row r="57" spans="1:19" ht="24" customHeight="1" thickBot="1" x14ac:dyDescent="0.3">
      <c r="A57" s="140"/>
      <c r="B57" s="187"/>
      <c r="C57" s="181" t="s">
        <v>164</v>
      </c>
      <c r="D57" s="142" t="s">
        <v>557</v>
      </c>
      <c r="E57" s="1430" t="s">
        <v>473</v>
      </c>
      <c r="F57" s="1431"/>
      <c r="G57" s="1432"/>
      <c r="H57" s="188" t="s">
        <v>558</v>
      </c>
      <c r="I57" s="184"/>
      <c r="J57" s="176"/>
      <c r="K57" s="177"/>
      <c r="L57" s="189"/>
      <c r="M57" s="190"/>
      <c r="O57" s="191"/>
      <c r="P57" s="150"/>
      <c r="Q57" s="151"/>
    </row>
    <row r="58" spans="1:19" ht="18.75" customHeight="1" thickBot="1" x14ac:dyDescent="0.3">
      <c r="A58" s="140"/>
      <c r="B58" s="187"/>
      <c r="C58" s="145" t="s">
        <v>168</v>
      </c>
      <c r="D58" s="192" t="s">
        <v>559</v>
      </c>
      <c r="E58" s="1430" t="s">
        <v>170</v>
      </c>
      <c r="F58" s="1431"/>
      <c r="G58" s="1432"/>
      <c r="H58" s="188" t="s">
        <v>171</v>
      </c>
      <c r="I58" s="193"/>
      <c r="J58" s="194"/>
      <c r="K58" s="194"/>
      <c r="L58" s="194"/>
      <c r="M58" s="179"/>
      <c r="O58" s="191"/>
      <c r="P58" s="150"/>
      <c r="Q58" s="151"/>
    </row>
    <row r="59" spans="1:19" ht="19.5" customHeight="1" thickBot="1" x14ac:dyDescent="0.3">
      <c r="A59" s="152"/>
      <c r="B59" s="187" t="s">
        <v>34</v>
      </c>
      <c r="C59" s="145"/>
      <c r="D59" s="192"/>
      <c r="E59" s="195"/>
      <c r="F59" s="196"/>
      <c r="G59" s="197"/>
      <c r="H59" s="197"/>
      <c r="I59" s="198"/>
      <c r="J59" s="199"/>
      <c r="K59" s="199"/>
      <c r="L59" s="199"/>
      <c r="M59" s="200"/>
      <c r="N59" s="201" t="s">
        <v>34</v>
      </c>
      <c r="P59" s="150"/>
      <c r="Q59" s="151"/>
      <c r="S59" s="202"/>
    </row>
    <row r="60" spans="1:19" ht="34.5" customHeight="1" thickBot="1" x14ac:dyDescent="0.3">
      <c r="A60" s="203">
        <f>(HOUR(J7)*60+MINUTE(J7))/60</f>
        <v>19</v>
      </c>
      <c r="B60" s="187"/>
      <c r="C60" s="141" t="s">
        <v>172</v>
      </c>
      <c r="D60" s="192" t="s">
        <v>560</v>
      </c>
      <c r="E60" s="1418" t="s">
        <v>174</v>
      </c>
      <c r="F60" s="204" t="s">
        <v>175</v>
      </c>
      <c r="G60" s="205" t="s">
        <v>176</v>
      </c>
      <c r="H60" s="206"/>
      <c r="I60" s="207"/>
      <c r="J60" s="208"/>
      <c r="K60" s="209"/>
      <c r="L60" s="209"/>
      <c r="M60" s="210"/>
      <c r="P60" s="150"/>
      <c r="Q60" s="151"/>
    </row>
    <row r="61" spans="1:19" ht="25.5" customHeight="1" x14ac:dyDescent="0.25">
      <c r="A61" s="211"/>
      <c r="B61" s="212"/>
      <c r="C61" s="141" t="s">
        <v>177</v>
      </c>
      <c r="D61" s="163">
        <v>11</v>
      </c>
      <c r="E61" s="1419"/>
      <c r="F61" s="213" t="s">
        <v>178</v>
      </c>
      <c r="G61" s="214" t="s">
        <v>179</v>
      </c>
      <c r="H61" s="215"/>
      <c r="I61" s="207"/>
      <c r="J61" s="208"/>
      <c r="K61" s="208"/>
      <c r="L61" s="208"/>
      <c r="M61" s="210"/>
      <c r="P61" s="150"/>
      <c r="Q61" s="151"/>
    </row>
    <row r="62" spans="1:19" ht="15.75" customHeight="1" thickBot="1" x14ac:dyDescent="0.3">
      <c r="A62" s="216"/>
      <c r="B62" s="217"/>
      <c r="C62" s="181" t="s">
        <v>180</v>
      </c>
      <c r="D62" s="218">
        <v>0.05</v>
      </c>
      <c r="E62" s="1419"/>
      <c r="F62" s="213" t="s">
        <v>181</v>
      </c>
      <c r="G62" s="219" t="s">
        <v>182</v>
      </c>
      <c r="H62" s="215"/>
      <c r="I62" s="207"/>
      <c r="J62" s="208"/>
      <c r="K62" s="220"/>
      <c r="L62" s="208"/>
      <c r="M62" s="210"/>
      <c r="P62" s="150"/>
      <c r="Q62" s="151"/>
    </row>
    <row r="63" spans="1:19" ht="27" customHeight="1" thickBot="1" x14ac:dyDescent="0.3">
      <c r="A63" s="221"/>
      <c r="B63" s="222"/>
      <c r="C63" s="223" t="s">
        <v>183</v>
      </c>
      <c r="D63" s="224">
        <v>0.4</v>
      </c>
      <c r="E63" s="1419"/>
      <c r="F63" s="213" t="s">
        <v>184</v>
      </c>
      <c r="G63" s="219" t="s">
        <v>185</v>
      </c>
      <c r="H63" s="225"/>
      <c r="I63" s="207"/>
      <c r="J63" s="208"/>
      <c r="K63" s="226"/>
      <c r="L63" s="208"/>
      <c r="M63" s="210"/>
      <c r="P63" s="150"/>
      <c r="Q63" s="151"/>
    </row>
    <row r="64" spans="1:19" ht="22.5" customHeight="1" thickBot="1" x14ac:dyDescent="0.3">
      <c r="A64" s="1410" t="s">
        <v>186</v>
      </c>
      <c r="B64" s="1411"/>
      <c r="C64" s="227" t="s">
        <v>187</v>
      </c>
      <c r="D64" s="228">
        <v>28</v>
      </c>
      <c r="E64" s="1419"/>
      <c r="F64" s="213" t="s">
        <v>188</v>
      </c>
      <c r="G64" s="219" t="s">
        <v>189</v>
      </c>
      <c r="H64" s="229"/>
      <c r="I64" s="230"/>
      <c r="J64" s="231"/>
      <c r="K64" s="232"/>
      <c r="L64" s="232"/>
      <c r="M64" s="233"/>
      <c r="P64" s="150"/>
      <c r="Q64" s="151"/>
    </row>
    <row r="65" spans="1:17" ht="21.75" customHeight="1" thickBot="1" x14ac:dyDescent="0.3">
      <c r="A65" s="234" t="s">
        <v>88</v>
      </c>
      <c r="B65" s="235" t="s">
        <v>62</v>
      </c>
      <c r="C65" s="236" t="s">
        <v>190</v>
      </c>
      <c r="D65" s="237" t="s">
        <v>561</v>
      </c>
      <c r="E65" s="1419"/>
      <c r="F65" s="213" t="s">
        <v>192</v>
      </c>
      <c r="G65" s="214" t="s">
        <v>193</v>
      </c>
      <c r="H65" s="238"/>
      <c r="I65" s="1421" t="s">
        <v>194</v>
      </c>
      <c r="J65" s="1423" t="s">
        <v>195</v>
      </c>
      <c r="K65" s="1421" t="s">
        <v>196</v>
      </c>
      <c r="L65" s="1408" t="s">
        <v>197</v>
      </c>
      <c r="M65" s="1408" t="s">
        <v>53</v>
      </c>
      <c r="P65" s="150"/>
      <c r="Q65" s="151"/>
    </row>
    <row r="66" spans="1:17" ht="20.25" customHeight="1" thickBot="1" x14ac:dyDescent="0.3">
      <c r="A66" s="1410" t="s">
        <v>198</v>
      </c>
      <c r="B66" s="1411"/>
      <c r="C66" s="239"/>
      <c r="D66" s="240"/>
      <c r="E66" s="1419"/>
      <c r="F66" s="213" t="s">
        <v>199</v>
      </c>
      <c r="G66" s="241">
        <v>0</v>
      </c>
      <c r="H66" s="242"/>
      <c r="I66" s="1421"/>
      <c r="J66" s="1423"/>
      <c r="K66" s="1421"/>
      <c r="L66" s="1408"/>
      <c r="M66" s="1408"/>
      <c r="O66" s="14" t="s">
        <v>34</v>
      </c>
      <c r="P66" s="150"/>
      <c r="Q66" s="151"/>
    </row>
    <row r="67" spans="1:17" ht="19.5" customHeight="1" thickBot="1" x14ac:dyDescent="0.3">
      <c r="A67" s="243" t="s">
        <v>562</v>
      </c>
      <c r="B67" s="244" t="s">
        <v>563</v>
      </c>
      <c r="C67" s="245"/>
      <c r="D67" s="246"/>
      <c r="E67" s="1419"/>
      <c r="F67" s="213" t="s">
        <v>202</v>
      </c>
      <c r="G67" s="247" t="s">
        <v>193</v>
      </c>
      <c r="H67" s="242"/>
      <c r="I67" s="1421"/>
      <c r="J67" s="1423"/>
      <c r="K67" s="1421"/>
      <c r="L67" s="1408"/>
      <c r="M67" s="1408"/>
      <c r="Q67" s="151"/>
    </row>
    <row r="68" spans="1:17" ht="36.75" customHeight="1" thickBot="1" x14ac:dyDescent="0.3">
      <c r="A68" s="1410" t="s">
        <v>204</v>
      </c>
      <c r="B68" s="1411"/>
      <c r="C68" s="248"/>
      <c r="D68" s="249"/>
      <c r="E68" s="1419"/>
      <c r="F68" s="250"/>
      <c r="G68" s="214"/>
      <c r="H68" s="251"/>
      <c r="I68" s="252" t="s">
        <v>205</v>
      </c>
      <c r="J68" s="253">
        <v>26976</v>
      </c>
      <c r="K68" s="254"/>
      <c r="L68" s="255">
        <f>J68+K68-M68</f>
        <v>3591</v>
      </c>
      <c r="M68" s="256">
        <v>23385</v>
      </c>
      <c r="Q68" s="151"/>
    </row>
    <row r="69" spans="1:17" ht="39.75" customHeight="1" thickBot="1" x14ac:dyDescent="0.3">
      <c r="A69" s="243" t="s">
        <v>562</v>
      </c>
      <c r="B69" s="244" t="s">
        <v>564</v>
      </c>
      <c r="C69" s="257"/>
      <c r="D69" s="258"/>
      <c r="E69" s="1419"/>
      <c r="F69" s="259"/>
      <c r="G69" s="214"/>
      <c r="H69" s="242"/>
      <c r="I69" s="260" t="s">
        <v>207</v>
      </c>
      <c r="J69" s="261">
        <v>95</v>
      </c>
      <c r="K69" s="262"/>
      <c r="L69" s="263"/>
      <c r="M69" s="264">
        <f t="shared" ref="M69:M89" si="3">J69+K69-L69</f>
        <v>95</v>
      </c>
      <c r="Q69" s="151"/>
    </row>
    <row r="70" spans="1:17" ht="48" customHeight="1" thickBot="1" x14ac:dyDescent="0.3">
      <c r="A70" s="1412" t="s">
        <v>565</v>
      </c>
      <c r="B70" s="1413"/>
      <c r="C70" s="1413"/>
      <c r="D70" s="1413"/>
      <c r="E70" s="1420"/>
      <c r="F70" s="259"/>
      <c r="G70" s="265"/>
      <c r="H70" s="266"/>
      <c r="I70" s="260" t="s">
        <v>209</v>
      </c>
      <c r="J70" s="261">
        <v>17</v>
      </c>
      <c r="K70" s="262"/>
      <c r="L70" s="263"/>
      <c r="M70" s="264">
        <f t="shared" si="3"/>
        <v>17</v>
      </c>
      <c r="Q70" s="151"/>
    </row>
    <row r="71" spans="1:17" ht="50.25" customHeight="1" thickBot="1" x14ac:dyDescent="0.3">
      <c r="A71" s="1414" t="s">
        <v>566</v>
      </c>
      <c r="B71" s="1415"/>
      <c r="C71" s="1416" t="s">
        <v>567</v>
      </c>
      <c r="D71" s="1417"/>
      <c r="E71" s="1417"/>
      <c r="F71" s="1417"/>
      <c r="G71" s="1417"/>
      <c r="H71" s="1417"/>
      <c r="I71" s="260" t="s">
        <v>212</v>
      </c>
      <c r="J71" s="261">
        <v>307</v>
      </c>
      <c r="K71" s="262"/>
      <c r="L71" s="263"/>
      <c r="M71" s="264">
        <f t="shared" si="3"/>
        <v>307</v>
      </c>
      <c r="Q71" s="151"/>
    </row>
    <row r="72" spans="1:17" ht="33.75" customHeight="1" thickBot="1" x14ac:dyDescent="0.3">
      <c r="A72" s="1397" t="s">
        <v>568</v>
      </c>
      <c r="B72" s="1398"/>
      <c r="C72" s="1538" t="s">
        <v>569</v>
      </c>
      <c r="D72" s="1539"/>
      <c r="E72" s="1539"/>
      <c r="F72" s="1540"/>
      <c r="G72" s="1540"/>
      <c r="H72" s="1539"/>
      <c r="I72" s="267" t="s">
        <v>215</v>
      </c>
      <c r="J72" s="261">
        <v>0</v>
      </c>
      <c r="K72" s="268"/>
      <c r="L72" s="262"/>
      <c r="M72" s="264">
        <f t="shared" si="3"/>
        <v>0</v>
      </c>
    </row>
    <row r="73" spans="1:17" ht="44.25" customHeight="1" thickBot="1" x14ac:dyDescent="0.3">
      <c r="A73" s="1402" t="s">
        <v>216</v>
      </c>
      <c r="B73" s="1403"/>
      <c r="C73" s="1403"/>
      <c r="D73" s="1403"/>
      <c r="E73" s="1403"/>
      <c r="F73" s="269" t="s">
        <v>217</v>
      </c>
      <c r="G73" s="269" t="s">
        <v>218</v>
      </c>
      <c r="H73" s="270" t="s">
        <v>219</v>
      </c>
      <c r="I73" s="271" t="s">
        <v>220</v>
      </c>
      <c r="J73" s="261">
        <v>40</v>
      </c>
      <c r="K73" s="262"/>
      <c r="L73" s="262"/>
      <c r="M73" s="264">
        <f t="shared" si="3"/>
        <v>40</v>
      </c>
    </row>
    <row r="74" spans="1:17" ht="43.5" customHeight="1" x14ac:dyDescent="0.25">
      <c r="A74" s="1502" t="s">
        <v>570</v>
      </c>
      <c r="B74" s="1503"/>
      <c r="C74" s="1503"/>
      <c r="D74" s="1503"/>
      <c r="E74" s="1504"/>
      <c r="F74" s="272">
        <v>0.29166666666666669</v>
      </c>
      <c r="G74" s="273"/>
      <c r="H74" s="274">
        <v>0.79166666666666663</v>
      </c>
      <c r="I74" s="275" t="s">
        <v>222</v>
      </c>
      <c r="J74" s="261">
        <v>192</v>
      </c>
      <c r="K74" s="268"/>
      <c r="L74" s="262"/>
      <c r="M74" s="264">
        <f t="shared" si="3"/>
        <v>192</v>
      </c>
    </row>
    <row r="75" spans="1:17" ht="42.75" customHeight="1" x14ac:dyDescent="0.25">
      <c r="A75" s="1502" t="s">
        <v>571</v>
      </c>
      <c r="B75" s="1503"/>
      <c r="C75" s="1503"/>
      <c r="D75" s="1503"/>
      <c r="E75" s="1504"/>
      <c r="F75" s="273"/>
      <c r="G75" s="276"/>
      <c r="H75" s="277">
        <v>0.10416666666666667</v>
      </c>
      <c r="I75" s="271" t="s">
        <v>224</v>
      </c>
      <c r="J75" s="261">
        <v>3</v>
      </c>
      <c r="K75" s="268"/>
      <c r="L75" s="262"/>
      <c r="M75" s="264">
        <f t="shared" si="3"/>
        <v>3</v>
      </c>
    </row>
    <row r="76" spans="1:17" ht="57.75" customHeight="1" x14ac:dyDescent="0.25">
      <c r="A76" s="1502" t="s">
        <v>572</v>
      </c>
      <c r="B76" s="1503"/>
      <c r="C76" s="1503"/>
      <c r="D76" s="1503"/>
      <c r="E76" s="1504"/>
      <c r="F76" s="276"/>
      <c r="G76" s="276">
        <v>0.29166666666666669</v>
      </c>
      <c r="H76" s="273">
        <v>0.10416666666666667</v>
      </c>
      <c r="I76" s="271" t="s">
        <v>225</v>
      </c>
      <c r="J76" s="261">
        <v>14</v>
      </c>
      <c r="K76" s="268"/>
      <c r="L76" s="262"/>
      <c r="M76" s="264">
        <f t="shared" si="3"/>
        <v>14</v>
      </c>
    </row>
    <row r="77" spans="1:17" ht="51" customHeight="1" x14ac:dyDescent="0.25">
      <c r="A77" s="1502"/>
      <c r="B77" s="1503"/>
      <c r="C77" s="1503"/>
      <c r="D77" s="1503"/>
      <c r="E77" s="1504"/>
      <c r="F77" s="276"/>
      <c r="G77" s="276"/>
      <c r="H77" s="273"/>
      <c r="I77" s="267" t="s">
        <v>227</v>
      </c>
      <c r="J77" s="261">
        <v>13</v>
      </c>
      <c r="K77" s="279"/>
      <c r="L77" s="280">
        <v>1</v>
      </c>
      <c r="M77" s="264">
        <f t="shared" si="3"/>
        <v>12</v>
      </c>
    </row>
    <row r="78" spans="1:17" ht="55.5" customHeight="1" x14ac:dyDescent="0.25">
      <c r="A78" s="1535"/>
      <c r="B78" s="1536"/>
      <c r="C78" s="1536"/>
      <c r="D78" s="1536"/>
      <c r="E78" s="1537"/>
      <c r="F78" s="276"/>
      <c r="G78" s="281"/>
      <c r="H78" s="282"/>
      <c r="I78" s="267" t="s">
        <v>229</v>
      </c>
      <c r="J78" s="261">
        <v>4</v>
      </c>
      <c r="K78" s="268"/>
      <c r="L78" s="283"/>
      <c r="M78" s="264">
        <f t="shared" si="3"/>
        <v>4</v>
      </c>
    </row>
    <row r="79" spans="1:17" ht="46.5" customHeight="1" x14ac:dyDescent="0.25">
      <c r="A79" s="1535"/>
      <c r="B79" s="1536"/>
      <c r="C79" s="1536"/>
      <c r="D79" s="1536"/>
      <c r="E79" s="1537"/>
      <c r="F79" s="281"/>
      <c r="G79" s="281"/>
      <c r="H79" s="282"/>
      <c r="I79" s="260" t="s">
        <v>231</v>
      </c>
      <c r="J79" s="261">
        <v>174</v>
      </c>
      <c r="K79" s="268"/>
      <c r="L79" s="262"/>
      <c r="M79" s="264">
        <f t="shared" si="3"/>
        <v>174</v>
      </c>
    </row>
    <row r="80" spans="1:17" ht="80.25" customHeight="1" x14ac:dyDescent="0.25">
      <c r="A80" s="1535"/>
      <c r="B80" s="1536"/>
      <c r="C80" s="1536"/>
      <c r="D80" s="1536"/>
      <c r="E80" s="1537"/>
      <c r="F80" s="281"/>
      <c r="G80" s="281"/>
      <c r="H80" s="282"/>
      <c r="I80" s="260" t="s">
        <v>233</v>
      </c>
      <c r="J80" s="261">
        <v>3</v>
      </c>
      <c r="K80" s="268"/>
      <c r="L80" s="262"/>
      <c r="M80" s="264">
        <f t="shared" si="3"/>
        <v>3</v>
      </c>
    </row>
    <row r="81" spans="1:16" ht="52.5" customHeight="1" x14ac:dyDescent="0.25">
      <c r="A81" s="1502"/>
      <c r="B81" s="1503"/>
      <c r="C81" s="1503"/>
      <c r="D81" s="1503"/>
      <c r="E81" s="1504"/>
      <c r="F81" s="276"/>
      <c r="G81" s="276"/>
      <c r="H81" s="273"/>
      <c r="I81" s="271" t="s">
        <v>235</v>
      </c>
      <c r="J81" s="261">
        <v>20</v>
      </c>
      <c r="K81" s="268"/>
      <c r="L81" s="263"/>
      <c r="M81" s="284">
        <f t="shared" si="3"/>
        <v>20</v>
      </c>
    </row>
    <row r="82" spans="1:16" ht="34.5" customHeight="1" x14ac:dyDescent="0.25">
      <c r="A82" s="1502"/>
      <c r="B82" s="1503"/>
      <c r="C82" s="1503"/>
      <c r="D82" s="1503"/>
      <c r="E82" s="1504"/>
      <c r="F82" s="276"/>
      <c r="G82" s="276"/>
      <c r="H82" s="273"/>
      <c r="I82" s="271" t="s">
        <v>237</v>
      </c>
      <c r="J82" s="261">
        <v>72</v>
      </c>
      <c r="K82" s="268"/>
      <c r="L82" s="262"/>
      <c r="M82" s="264">
        <f t="shared" si="3"/>
        <v>72</v>
      </c>
    </row>
    <row r="83" spans="1:16" ht="51" customHeight="1" x14ac:dyDescent="0.25">
      <c r="A83" s="1502"/>
      <c r="B83" s="1503"/>
      <c r="C83" s="1503"/>
      <c r="D83" s="1503"/>
      <c r="E83" s="1504"/>
      <c r="F83" s="276"/>
      <c r="G83" s="276"/>
      <c r="H83" s="273"/>
      <c r="I83" s="267" t="s">
        <v>239</v>
      </c>
      <c r="J83" s="261">
        <v>18</v>
      </c>
      <c r="K83" s="268"/>
      <c r="L83" s="262"/>
      <c r="M83" s="264">
        <f t="shared" si="3"/>
        <v>18</v>
      </c>
    </row>
    <row r="84" spans="1:16" ht="35.25" customHeight="1" x14ac:dyDescent="0.25">
      <c r="A84" s="1502"/>
      <c r="B84" s="1503"/>
      <c r="C84" s="1503"/>
      <c r="D84" s="1503"/>
      <c r="E84" s="1504"/>
      <c r="F84" s="276"/>
      <c r="G84" s="276"/>
      <c r="H84" s="273"/>
      <c r="I84" s="285" t="s">
        <v>241</v>
      </c>
      <c r="J84" s="261">
        <v>20</v>
      </c>
      <c r="K84" s="286"/>
      <c r="L84" s="262"/>
      <c r="M84" s="264">
        <f t="shared" si="3"/>
        <v>20</v>
      </c>
    </row>
    <row r="85" spans="1:16" ht="42.75" customHeight="1" x14ac:dyDescent="0.25">
      <c r="A85" s="1502"/>
      <c r="B85" s="1503"/>
      <c r="C85" s="1503"/>
      <c r="D85" s="1503"/>
      <c r="E85" s="1504"/>
      <c r="F85" s="276"/>
      <c r="G85" s="276"/>
      <c r="H85" s="274"/>
      <c r="I85" s="285" t="s">
        <v>243</v>
      </c>
      <c r="J85" s="261">
        <v>393</v>
      </c>
      <c r="K85" s="268"/>
      <c r="L85" s="262"/>
      <c r="M85" s="264">
        <f t="shared" si="3"/>
        <v>393</v>
      </c>
    </row>
    <row r="86" spans="1:16" ht="32.25" customHeight="1" x14ac:dyDescent="0.25">
      <c r="A86" s="1502"/>
      <c r="B86" s="1503"/>
      <c r="C86" s="1503"/>
      <c r="D86" s="1503"/>
      <c r="E86" s="1504"/>
      <c r="F86" s="276"/>
      <c r="G86" s="276"/>
      <c r="H86" s="274"/>
      <c r="I86" s="260" t="s">
        <v>245</v>
      </c>
      <c r="J86" s="261">
        <v>40</v>
      </c>
      <c r="K86" s="279"/>
      <c r="L86" s="280"/>
      <c r="M86" s="264">
        <f t="shared" si="3"/>
        <v>40</v>
      </c>
      <c r="O86" s="14" t="s">
        <v>34</v>
      </c>
    </row>
    <row r="87" spans="1:16" ht="32.25" customHeight="1" x14ac:dyDescent="0.25">
      <c r="A87" s="1502"/>
      <c r="B87" s="1503"/>
      <c r="C87" s="1503"/>
      <c r="D87" s="1503"/>
      <c r="E87" s="1504"/>
      <c r="F87" s="276"/>
      <c r="G87" s="276"/>
      <c r="H87" s="274"/>
      <c r="I87" s="287" t="s">
        <v>246</v>
      </c>
      <c r="J87" s="283">
        <v>0</v>
      </c>
      <c r="K87" s="268"/>
      <c r="L87" s="263"/>
      <c r="M87" s="264">
        <f t="shared" si="3"/>
        <v>0</v>
      </c>
    </row>
    <row r="88" spans="1:16" ht="26.25" customHeight="1" x14ac:dyDescent="0.25">
      <c r="A88" s="1502"/>
      <c r="B88" s="1503"/>
      <c r="C88" s="1503"/>
      <c r="D88" s="1503"/>
      <c r="E88" s="1504"/>
      <c r="F88" s="276"/>
      <c r="G88" s="276"/>
      <c r="H88" s="274"/>
      <c r="I88" s="287" t="s">
        <v>248</v>
      </c>
      <c r="J88" s="283">
        <v>213</v>
      </c>
      <c r="K88" s="268"/>
      <c r="L88" s="262"/>
      <c r="M88" s="264">
        <f t="shared" si="3"/>
        <v>213</v>
      </c>
    </row>
    <row r="89" spans="1:16" ht="33.75" customHeight="1" x14ac:dyDescent="0.25">
      <c r="A89" s="1499"/>
      <c r="B89" s="1500"/>
      <c r="C89" s="1500"/>
      <c r="D89" s="1500"/>
      <c r="E89" s="1501"/>
      <c r="F89" s="288"/>
      <c r="G89" s="288"/>
      <c r="H89" s="289"/>
      <c r="I89" s="287" t="s">
        <v>249</v>
      </c>
      <c r="J89" s="283">
        <v>0</v>
      </c>
      <c r="K89" s="268"/>
      <c r="L89" s="262"/>
      <c r="M89" s="264">
        <f t="shared" si="3"/>
        <v>0</v>
      </c>
    </row>
    <row r="90" spans="1:16" ht="19.5" customHeight="1" thickBot="1" x14ac:dyDescent="0.3">
      <c r="A90" s="1502"/>
      <c r="B90" s="1503"/>
      <c r="C90" s="1503"/>
      <c r="D90" s="1503"/>
      <c r="E90" s="1504"/>
      <c r="F90" s="288"/>
      <c r="G90" s="288"/>
      <c r="H90" s="289"/>
      <c r="I90" s="290"/>
      <c r="J90" s="283"/>
      <c r="K90" s="268"/>
      <c r="L90" s="262"/>
      <c r="M90" s="264"/>
    </row>
    <row r="91" spans="1:16" ht="29.25" customHeight="1" thickBot="1" x14ac:dyDescent="0.3">
      <c r="A91" s="1505"/>
      <c r="B91" s="1506"/>
      <c r="C91" s="1506"/>
      <c r="D91" s="1506"/>
      <c r="E91" s="1507"/>
      <c r="F91" s="291"/>
      <c r="G91" s="292"/>
      <c r="H91" s="293">
        <f>H74+H75+H76+H77+H78+H79+H80+H81+H82+H83+H84+H85+H86+H87+H88+H89+H90</f>
        <v>0.99999999999999989</v>
      </c>
      <c r="I91" s="294"/>
      <c r="J91" s="295"/>
      <c r="K91" s="296"/>
      <c r="L91" s="297"/>
      <c r="M91" s="298"/>
    </row>
    <row r="92" spans="1:16" ht="14.25" customHeight="1" x14ac:dyDescent="0.25">
      <c r="A92" s="1378" t="s">
        <v>250</v>
      </c>
      <c r="B92" s="1379"/>
      <c r="C92" s="1379"/>
      <c r="D92" s="1379"/>
      <c r="E92" s="1379"/>
      <c r="F92" s="1380"/>
      <c r="G92" s="1384" t="s">
        <v>251</v>
      </c>
      <c r="H92" s="1385"/>
      <c r="I92" s="1508"/>
      <c r="J92" s="1508"/>
      <c r="K92" s="1508"/>
      <c r="L92" s="1508"/>
      <c r="M92" s="1509"/>
      <c r="P92" s="14" t="s">
        <v>34</v>
      </c>
    </row>
    <row r="93" spans="1:16" ht="15" customHeight="1" thickBot="1" x14ac:dyDescent="0.3">
      <c r="A93" s="1381"/>
      <c r="B93" s="1382"/>
      <c r="C93" s="1382"/>
      <c r="D93" s="1382"/>
      <c r="E93" s="1382"/>
      <c r="F93" s="1383"/>
      <c r="G93" s="1534"/>
      <c r="H93" s="1508"/>
      <c r="I93" s="1508"/>
      <c r="J93" s="1508"/>
      <c r="K93" s="1508"/>
      <c r="L93" s="1508"/>
      <c r="M93" s="1509"/>
    </row>
    <row r="94" spans="1:16" ht="47.25" customHeight="1" thickBot="1" x14ac:dyDescent="0.3">
      <c r="A94" s="1358" t="s">
        <v>573</v>
      </c>
      <c r="B94" s="1359"/>
      <c r="C94" s="1359"/>
      <c r="D94" s="1359"/>
      <c r="E94" s="1359"/>
      <c r="F94" s="1360"/>
      <c r="G94" s="299" t="s">
        <v>253</v>
      </c>
      <c r="H94" s="300" t="s">
        <v>254</v>
      </c>
      <c r="I94" s="301" t="s">
        <v>255</v>
      </c>
      <c r="J94" s="1533" t="s">
        <v>574</v>
      </c>
      <c r="K94" s="1533"/>
      <c r="L94" s="1533"/>
      <c r="M94" s="1533"/>
    </row>
    <row r="95" spans="1:16" ht="23.25" customHeight="1" thickBot="1" x14ac:dyDescent="0.35">
      <c r="A95" s="1364" t="s">
        <v>257</v>
      </c>
      <c r="B95" s="1365"/>
      <c r="C95" s="1365"/>
      <c r="D95" s="1365"/>
      <c r="E95" s="1365"/>
      <c r="F95" s="1366"/>
      <c r="G95" s="302">
        <v>2054</v>
      </c>
      <c r="H95" s="302">
        <v>0.8</v>
      </c>
      <c r="I95" s="303">
        <v>36.6</v>
      </c>
      <c r="J95" s="1533"/>
      <c r="K95" s="1533"/>
      <c r="L95" s="1533"/>
      <c r="M95" s="1533"/>
    </row>
    <row r="96" spans="1:16" ht="23.25" customHeight="1" thickBot="1" x14ac:dyDescent="0.4">
      <c r="A96" s="304"/>
      <c r="B96" s="305"/>
      <c r="C96" s="305"/>
      <c r="D96" s="305"/>
      <c r="E96" s="305"/>
      <c r="F96" s="306"/>
      <c r="G96" s="302"/>
      <c r="H96" s="307"/>
      <c r="I96" s="308"/>
      <c r="J96" s="1533"/>
      <c r="K96" s="1533"/>
      <c r="L96" s="1533"/>
      <c r="M96" s="1533"/>
    </row>
    <row r="97" spans="1:14" ht="39" customHeight="1" thickBot="1" x14ac:dyDescent="0.4">
      <c r="A97" s="1367" t="s">
        <v>260</v>
      </c>
      <c r="B97" s="1368"/>
      <c r="C97" s="309" t="s">
        <v>261</v>
      </c>
      <c r="D97" s="310" t="s">
        <v>262</v>
      </c>
      <c r="E97" s="311" t="s">
        <v>263</v>
      </c>
      <c r="F97" s="312" t="s">
        <v>264</v>
      </c>
      <c r="G97" s="307"/>
      <c r="H97" s="307"/>
      <c r="I97" s="308"/>
      <c r="J97" s="1533"/>
      <c r="K97" s="1533"/>
      <c r="L97" s="1533"/>
      <c r="M97" s="1533"/>
      <c r="N97" s="313"/>
    </row>
    <row r="98" spans="1:14" ht="23.25" customHeight="1" x14ac:dyDescent="0.35">
      <c r="A98" s="1329"/>
      <c r="B98" s="1330"/>
      <c r="C98" s="314"/>
      <c r="D98" s="315"/>
      <c r="E98" s="316"/>
      <c r="F98" s="317"/>
      <c r="G98" s="318"/>
      <c r="H98" s="319"/>
      <c r="I98" s="320"/>
      <c r="J98" s="1533"/>
      <c r="K98" s="1533"/>
      <c r="L98" s="1533"/>
      <c r="M98" s="1533"/>
      <c r="N98" s="321"/>
    </row>
    <row r="99" spans="1:14" ht="21.75" customHeight="1" x14ac:dyDescent="0.35">
      <c r="A99" s="1329" t="s">
        <v>267</v>
      </c>
      <c r="B99" s="1330"/>
      <c r="C99" s="314" t="s">
        <v>268</v>
      </c>
      <c r="D99" s="315">
        <v>44601</v>
      </c>
      <c r="E99" s="316">
        <v>1</v>
      </c>
      <c r="F99" s="317" t="s">
        <v>269</v>
      </c>
      <c r="G99" s="302"/>
      <c r="H99" s="307"/>
      <c r="I99" s="308"/>
      <c r="J99" s="1533"/>
      <c r="K99" s="1533"/>
      <c r="L99" s="1533"/>
      <c r="M99" s="1533"/>
    </row>
    <row r="100" spans="1:14" ht="23.25" customHeight="1" x14ac:dyDescent="0.3">
      <c r="A100" s="1347" t="s">
        <v>267</v>
      </c>
      <c r="B100" s="1348"/>
      <c r="C100" s="1349" t="s">
        <v>575</v>
      </c>
      <c r="D100" s="1351">
        <v>44601</v>
      </c>
      <c r="E100" s="1353">
        <v>1</v>
      </c>
      <c r="F100" s="1494" t="s">
        <v>269</v>
      </c>
      <c r="G100" s="302"/>
      <c r="H100" s="302"/>
      <c r="I100" s="303"/>
      <c r="J100" s="1533"/>
      <c r="K100" s="1533"/>
      <c r="L100" s="1533"/>
      <c r="M100" s="1533"/>
    </row>
    <row r="101" spans="1:14" ht="15" customHeight="1" thickBot="1" x14ac:dyDescent="0.3">
      <c r="A101" s="1329"/>
      <c r="B101" s="1330"/>
      <c r="C101" s="1350"/>
      <c r="D101" s="1352"/>
      <c r="E101" s="1354"/>
      <c r="F101" s="1495"/>
      <c r="G101" s="322"/>
      <c r="H101" s="322"/>
      <c r="I101" s="323"/>
      <c r="J101" s="1533"/>
      <c r="K101" s="1533"/>
      <c r="L101" s="1533"/>
      <c r="M101" s="1533"/>
    </row>
    <row r="102" spans="1:14" ht="25.5" customHeight="1" thickBot="1" x14ac:dyDescent="0.3">
      <c r="A102" s="1329" t="s">
        <v>267</v>
      </c>
      <c r="B102" s="1330"/>
      <c r="C102" s="324" t="s">
        <v>576</v>
      </c>
      <c r="D102" s="315">
        <v>44601</v>
      </c>
      <c r="E102" s="325">
        <v>1</v>
      </c>
      <c r="F102" s="331"/>
      <c r="G102" s="1338" t="s">
        <v>275</v>
      </c>
      <c r="H102" s="1338"/>
      <c r="I102" s="1338"/>
      <c r="J102" s="1338"/>
      <c r="K102" s="1338"/>
      <c r="L102" s="1338"/>
      <c r="M102" s="1339"/>
    </row>
    <row r="103" spans="1:14" ht="29.25" customHeight="1" thickBot="1" x14ac:dyDescent="0.3">
      <c r="A103" s="1329" t="s">
        <v>267</v>
      </c>
      <c r="B103" s="1330"/>
      <c r="C103" s="324" t="s">
        <v>270</v>
      </c>
      <c r="D103" s="315">
        <v>44601</v>
      </c>
      <c r="E103" s="316">
        <v>1</v>
      </c>
      <c r="F103" s="326"/>
      <c r="G103" s="327" t="s">
        <v>276</v>
      </c>
      <c r="H103" s="1340" t="s">
        <v>277</v>
      </c>
      <c r="I103" s="1340"/>
      <c r="J103" s="1340"/>
      <c r="K103" s="1340"/>
      <c r="L103" s="1340"/>
      <c r="M103" s="328" t="s">
        <v>278</v>
      </c>
    </row>
    <row r="104" spans="1:14" ht="27.75" customHeight="1" x14ac:dyDescent="0.25">
      <c r="A104" s="1329"/>
      <c r="B104" s="1330"/>
      <c r="C104" s="314"/>
      <c r="D104" s="315"/>
      <c r="E104" s="316"/>
      <c r="F104" s="317"/>
      <c r="G104" s="329"/>
      <c r="H104" s="1325" t="s">
        <v>279</v>
      </c>
      <c r="I104" s="1325"/>
      <c r="J104" s="1325"/>
      <c r="K104" s="1325"/>
      <c r="L104" s="1325"/>
      <c r="M104" s="330" t="s">
        <v>280</v>
      </c>
    </row>
    <row r="105" spans="1:14" ht="20.25" customHeight="1" x14ac:dyDescent="0.25">
      <c r="A105" s="1329"/>
      <c r="B105" s="1330"/>
      <c r="C105" s="324"/>
      <c r="D105" s="315"/>
      <c r="E105" s="316"/>
      <c r="F105" s="331"/>
      <c r="G105" s="329"/>
      <c r="H105" s="1335" t="s">
        <v>508</v>
      </c>
      <c r="I105" s="1336"/>
      <c r="J105" s="1336"/>
      <c r="K105" s="1336"/>
      <c r="L105" s="1337"/>
      <c r="M105" s="330" t="s">
        <v>280</v>
      </c>
    </row>
    <row r="106" spans="1:14" ht="21.75" customHeight="1" x14ac:dyDescent="0.25">
      <c r="A106" s="1329"/>
      <c r="B106" s="1330"/>
      <c r="C106" s="324"/>
      <c r="D106" s="315"/>
      <c r="E106" s="316"/>
      <c r="F106" s="331"/>
      <c r="G106" s="329"/>
      <c r="H106" s="1325" t="s">
        <v>283</v>
      </c>
      <c r="I106" s="1325"/>
      <c r="J106" s="1325"/>
      <c r="K106" s="1325"/>
      <c r="L106" s="1325"/>
      <c r="M106" s="330" t="s">
        <v>280</v>
      </c>
    </row>
    <row r="107" spans="1:14" ht="21.75" customHeight="1" x14ac:dyDescent="0.25">
      <c r="A107" s="1329"/>
      <c r="B107" s="1330"/>
      <c r="C107" s="324"/>
      <c r="D107" s="333"/>
      <c r="E107" s="325"/>
      <c r="F107" s="331"/>
      <c r="G107" s="334"/>
      <c r="H107" s="1321" t="s">
        <v>284</v>
      </c>
      <c r="I107" s="1321"/>
      <c r="J107" s="1321"/>
      <c r="K107" s="1321"/>
      <c r="L107" s="1321"/>
      <c r="M107" s="330" t="s">
        <v>280</v>
      </c>
    </row>
    <row r="108" spans="1:14" ht="21.75" customHeight="1" x14ac:dyDescent="0.25">
      <c r="A108" s="1329"/>
      <c r="B108" s="1330"/>
      <c r="C108" s="324"/>
      <c r="D108" s="333"/>
      <c r="E108" s="325"/>
      <c r="F108" s="331"/>
      <c r="G108" s="329"/>
      <c r="H108" s="1325" t="s">
        <v>285</v>
      </c>
      <c r="I108" s="1325"/>
      <c r="J108" s="1325"/>
      <c r="K108" s="1325"/>
      <c r="L108" s="1325"/>
      <c r="M108" s="330" t="s">
        <v>280</v>
      </c>
    </row>
    <row r="109" spans="1:14" ht="21.75" customHeight="1" x14ac:dyDescent="0.25">
      <c r="A109" s="1329"/>
      <c r="B109" s="1330"/>
      <c r="C109" s="324"/>
      <c r="D109" s="333"/>
      <c r="E109" s="325"/>
      <c r="F109" s="331"/>
      <c r="G109" s="329"/>
      <c r="H109" s="1325" t="s">
        <v>577</v>
      </c>
      <c r="I109" s="1325"/>
      <c r="J109" s="1325"/>
      <c r="K109" s="1325"/>
      <c r="L109" s="1325"/>
      <c r="M109" s="330" t="s">
        <v>280</v>
      </c>
    </row>
    <row r="110" spans="1:14" ht="24.75" customHeight="1" thickBot="1" x14ac:dyDescent="0.3">
      <c r="A110" s="1333"/>
      <c r="B110" s="1334"/>
      <c r="C110" s="335"/>
      <c r="D110" s="333"/>
      <c r="E110" s="325"/>
      <c r="F110" s="331"/>
      <c r="G110" s="329" t="s">
        <v>578</v>
      </c>
      <c r="H110" s="1325" t="s">
        <v>579</v>
      </c>
      <c r="I110" s="1325"/>
      <c r="J110" s="1325"/>
      <c r="K110" s="1325"/>
      <c r="L110" s="1325"/>
      <c r="M110" s="330"/>
    </row>
    <row r="111" spans="1:14" ht="29.25" customHeight="1" thickBot="1" x14ac:dyDescent="0.3">
      <c r="A111" s="1488" t="s">
        <v>580</v>
      </c>
      <c r="B111" s="1489"/>
      <c r="C111" s="1489"/>
      <c r="D111" s="1489"/>
      <c r="E111" s="1489"/>
      <c r="F111" s="1490"/>
      <c r="G111" s="329"/>
      <c r="H111" s="1325"/>
      <c r="I111" s="1325"/>
      <c r="J111" s="1325"/>
      <c r="K111" s="1325"/>
      <c r="L111" s="1325"/>
      <c r="M111" s="330"/>
    </row>
    <row r="112" spans="1:14" ht="47.25" customHeight="1" thickBot="1" x14ac:dyDescent="0.3">
      <c r="A112" s="1491" t="s">
        <v>581</v>
      </c>
      <c r="B112" s="1492"/>
      <c r="C112" s="1492"/>
      <c r="D112" s="1492"/>
      <c r="E112" s="1492"/>
      <c r="F112" s="1493"/>
      <c r="G112" s="336"/>
      <c r="H112" s="1325"/>
      <c r="I112" s="1325"/>
      <c r="J112" s="1325"/>
      <c r="K112" s="1325"/>
      <c r="L112" s="1325"/>
      <c r="M112" s="337"/>
    </row>
    <row r="113" spans="1:13" ht="24" thickTop="1" x14ac:dyDescent="0.25">
      <c r="A113" s="338"/>
      <c r="B113" s="338"/>
      <c r="C113" s="338"/>
      <c r="D113" s="338"/>
      <c r="E113" s="338"/>
      <c r="F113" s="338"/>
      <c r="G113" s="339"/>
      <c r="H113" s="338"/>
      <c r="I113" s="340"/>
      <c r="J113" s="340"/>
      <c r="K113" s="340"/>
      <c r="L113" s="340"/>
      <c r="M113" s="341"/>
    </row>
    <row r="115" spans="1:13" x14ac:dyDescent="0.25">
      <c r="C115" s="14"/>
      <c r="F115" s="342"/>
      <c r="G115" s="343"/>
      <c r="I115" s="343"/>
      <c r="J115" s="343"/>
      <c r="K115" s="343"/>
    </row>
    <row r="116" spans="1:13" x14ac:dyDescent="0.25">
      <c r="A116" s="344"/>
      <c r="C116" s="14"/>
      <c r="F116" s="343"/>
      <c r="G116" s="343"/>
    </row>
    <row r="117" spans="1:13" x14ac:dyDescent="0.25">
      <c r="A117" s="343"/>
      <c r="B117" s="343"/>
      <c r="C117" s="343"/>
      <c r="D117" s="343"/>
      <c r="F117" s="343"/>
    </row>
    <row r="118" spans="1:13" x14ac:dyDescent="0.25">
      <c r="A118" s="343"/>
      <c r="B118" s="343"/>
      <c r="C118" s="343"/>
      <c r="D118" s="343"/>
      <c r="E118" s="343"/>
    </row>
    <row r="711" spans="3:13" x14ac:dyDescent="0.25">
      <c r="C711" s="14"/>
      <c r="L711" s="14" t="s">
        <v>289</v>
      </c>
      <c r="M711" s="14" t="s">
        <v>290</v>
      </c>
    </row>
  </sheetData>
  <mergeCells count="111">
    <mergeCell ref="L10:L12"/>
    <mergeCell ref="M10:M12"/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H6:I6"/>
    <mergeCell ref="J6:M6"/>
    <mergeCell ref="A16:B16"/>
    <mergeCell ref="A19:B19"/>
    <mergeCell ref="A20:B20"/>
    <mergeCell ref="A21:B21"/>
    <mergeCell ref="A22:B22"/>
    <mergeCell ref="A27:B27"/>
    <mergeCell ref="I10:I12"/>
    <mergeCell ref="J10:J12"/>
    <mergeCell ref="K10:K12"/>
    <mergeCell ref="E58:G58"/>
    <mergeCell ref="E60:E70"/>
    <mergeCell ref="A64:B64"/>
    <mergeCell ref="I65:I67"/>
    <mergeCell ref="J65:J67"/>
    <mergeCell ref="K65:K67"/>
    <mergeCell ref="A34:B34"/>
    <mergeCell ref="A39:B39"/>
    <mergeCell ref="A47:B47"/>
    <mergeCell ref="C47:D47"/>
    <mergeCell ref="E47:H47"/>
    <mergeCell ref="E57:G57"/>
    <mergeCell ref="A72:B72"/>
    <mergeCell ref="C72:H72"/>
    <mergeCell ref="A73:E73"/>
    <mergeCell ref="A74:E74"/>
    <mergeCell ref="A75:E75"/>
    <mergeCell ref="A76:E76"/>
    <mergeCell ref="L65:L67"/>
    <mergeCell ref="M65:M67"/>
    <mergeCell ref="A66:B66"/>
    <mergeCell ref="A68:B68"/>
    <mergeCell ref="A70:D70"/>
    <mergeCell ref="A71:B71"/>
    <mergeCell ref="C71:H71"/>
    <mergeCell ref="A83:E83"/>
    <mergeCell ref="A84:E84"/>
    <mergeCell ref="A85:E85"/>
    <mergeCell ref="A86:E86"/>
    <mergeCell ref="A87:E87"/>
    <mergeCell ref="A88:E88"/>
    <mergeCell ref="A77:E77"/>
    <mergeCell ref="A78:E78"/>
    <mergeCell ref="A79:E79"/>
    <mergeCell ref="A80:E80"/>
    <mergeCell ref="A81:E81"/>
    <mergeCell ref="A82:E82"/>
    <mergeCell ref="A95:F95"/>
    <mergeCell ref="J95:M95"/>
    <mergeCell ref="J96:M96"/>
    <mergeCell ref="A97:B97"/>
    <mergeCell ref="J97:M97"/>
    <mergeCell ref="A98:B98"/>
    <mergeCell ref="J98:M98"/>
    <mergeCell ref="A89:E89"/>
    <mergeCell ref="A90:E90"/>
    <mergeCell ref="A91:E91"/>
    <mergeCell ref="A92:F93"/>
    <mergeCell ref="G92:M93"/>
    <mergeCell ref="A94:F94"/>
    <mergeCell ref="J94:M94"/>
    <mergeCell ref="A99:B99"/>
    <mergeCell ref="J99:M99"/>
    <mergeCell ref="A100:B101"/>
    <mergeCell ref="C100:C101"/>
    <mergeCell ref="D100:D101"/>
    <mergeCell ref="E100:E101"/>
    <mergeCell ref="F100:F101"/>
    <mergeCell ref="J100:M100"/>
    <mergeCell ref="J101:M101"/>
    <mergeCell ref="A105:B105"/>
    <mergeCell ref="H105:L105"/>
    <mergeCell ref="A106:B106"/>
    <mergeCell ref="H106:L106"/>
    <mergeCell ref="A107:B107"/>
    <mergeCell ref="H107:L107"/>
    <mergeCell ref="A102:B102"/>
    <mergeCell ref="G102:M102"/>
    <mergeCell ref="A103:B103"/>
    <mergeCell ref="H103:L103"/>
    <mergeCell ref="A104:B104"/>
    <mergeCell ref="H104:L104"/>
    <mergeCell ref="A111:F111"/>
    <mergeCell ref="H111:L111"/>
    <mergeCell ref="A112:F112"/>
    <mergeCell ref="H112:L112"/>
    <mergeCell ref="A108:B108"/>
    <mergeCell ref="H108:L108"/>
    <mergeCell ref="A109:B109"/>
    <mergeCell ref="H109:L109"/>
    <mergeCell ref="A110:B110"/>
    <mergeCell ref="H110:L110"/>
  </mergeCells>
  <printOptions verticalCentered="1"/>
  <pageMargins left="0.23622047244094491" right="0.23622047244094491" top="0.39370078740157483" bottom="0.15748031496062992" header="0.19685039370078741" footer="0.31496062992125984"/>
  <pageSetup paperSize="9" scale="24" orientation="portrait" horizontalDpi="300" verticalDpi="300" r:id="rId1"/>
  <rowBreaks count="1" manualBreakCount="1">
    <brk id="11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6AFF3-AE5D-46A4-8247-D93C2464F63A}">
  <sheetPr>
    <pageSetUpPr fitToPage="1"/>
  </sheetPr>
  <dimension ref="A1:V711"/>
  <sheetViews>
    <sheetView view="pageBreakPreview" zoomScale="60" zoomScaleNormal="57" workbookViewId="0">
      <selection activeCell="H2" sqref="H2:J2"/>
    </sheetView>
  </sheetViews>
  <sheetFormatPr defaultRowHeight="14.25" x14ac:dyDescent="0.25"/>
  <cols>
    <col min="1" max="1" width="24.140625" style="14" customWidth="1"/>
    <col min="2" max="2" width="24.85546875" style="14" customWidth="1"/>
    <col min="3" max="3" width="66.5703125" style="15" customWidth="1"/>
    <col min="4" max="4" width="18.85546875" style="14" customWidth="1"/>
    <col min="5" max="5" width="16.7109375" style="14" customWidth="1"/>
    <col min="6" max="6" width="30.42578125" style="14" customWidth="1"/>
    <col min="7" max="7" width="20.28515625" style="14" customWidth="1"/>
    <col min="8" max="8" width="25.7109375" style="14" customWidth="1"/>
    <col min="9" max="9" width="33.85546875" style="14" customWidth="1"/>
    <col min="10" max="10" width="19.28515625" style="14" customWidth="1"/>
    <col min="11" max="11" width="20.7109375" style="14" customWidth="1"/>
    <col min="12" max="12" width="23.28515625" style="14" customWidth="1"/>
    <col min="13" max="13" width="31" style="14" customWidth="1"/>
    <col min="14" max="14" width="14.85546875" style="14" customWidth="1"/>
    <col min="15" max="16" width="7.85546875" style="14" customWidth="1"/>
    <col min="17" max="16384" width="9.140625" style="14"/>
  </cols>
  <sheetData>
    <row r="1" spans="1:16" ht="2.25" customHeight="1" thickBot="1" x14ac:dyDescent="0.3"/>
    <row r="2" spans="1:16" ht="28.5" thickBot="1" x14ac:dyDescent="0.3">
      <c r="A2" s="1463"/>
      <c r="B2" s="1464"/>
      <c r="C2" s="1464"/>
      <c r="D2" s="1464"/>
      <c r="E2" s="1464"/>
      <c r="F2" s="1464"/>
      <c r="G2" s="1465"/>
      <c r="H2" s="1469" t="s">
        <v>689</v>
      </c>
      <c r="I2" s="1470"/>
      <c r="J2" s="1471"/>
      <c r="K2" s="1519">
        <v>2617</v>
      </c>
      <c r="L2" s="1520"/>
      <c r="M2" s="1521"/>
    </row>
    <row r="3" spans="1:16" ht="26.25" thickBot="1" x14ac:dyDescent="0.3">
      <c r="A3" s="1466"/>
      <c r="B3" s="1467"/>
      <c r="C3" s="1467"/>
      <c r="D3" s="1467"/>
      <c r="E3" s="1467"/>
      <c r="F3" s="1467"/>
      <c r="G3" s="1468"/>
      <c r="H3" s="1478" t="s">
        <v>31</v>
      </c>
      <c r="I3" s="1479"/>
      <c r="J3" s="1480"/>
      <c r="K3" s="1522"/>
      <c r="L3" s="1523"/>
      <c r="M3" s="1524"/>
    </row>
    <row r="4" spans="1:16" ht="30" x14ac:dyDescent="0.25">
      <c r="A4" s="1466"/>
      <c r="B4" s="1467"/>
      <c r="C4" s="1467"/>
      <c r="D4" s="1467"/>
      <c r="E4" s="1467"/>
      <c r="F4" s="1467"/>
      <c r="G4" s="1468"/>
      <c r="H4" s="1525" t="s">
        <v>32</v>
      </c>
      <c r="I4" s="1526"/>
      <c r="J4" s="1527">
        <v>2617</v>
      </c>
      <c r="K4" s="1528"/>
      <c r="L4" s="1528"/>
      <c r="M4" s="1529"/>
    </row>
    <row r="5" spans="1:16" ht="30" x14ac:dyDescent="0.25">
      <c r="A5" s="1466"/>
      <c r="B5" s="1467"/>
      <c r="C5" s="1467"/>
      <c r="D5" s="1467"/>
      <c r="E5" s="1467"/>
      <c r="F5" s="1467"/>
      <c r="G5" s="1468"/>
      <c r="H5" s="1514" t="s">
        <v>33</v>
      </c>
      <c r="I5" s="1515"/>
      <c r="J5" s="1527">
        <v>2617</v>
      </c>
      <c r="K5" s="1528"/>
      <c r="L5" s="1528"/>
      <c r="M5" s="1529"/>
      <c r="P5" s="14" t="s">
        <v>34</v>
      </c>
    </row>
    <row r="6" spans="1:16" ht="30" x14ac:dyDescent="0.25">
      <c r="A6" s="1466"/>
      <c r="B6" s="1467"/>
      <c r="C6" s="1467"/>
      <c r="D6" s="1467"/>
      <c r="E6" s="1467"/>
      <c r="F6" s="1467"/>
      <c r="G6" s="1468"/>
      <c r="H6" s="1514" t="s">
        <v>35</v>
      </c>
      <c r="I6" s="1515"/>
      <c r="J6" s="1530"/>
      <c r="K6" s="1531"/>
      <c r="L6" s="1531"/>
      <c r="M6" s="1532"/>
    </row>
    <row r="7" spans="1:16" ht="30" x14ac:dyDescent="0.25">
      <c r="A7" s="1466"/>
      <c r="B7" s="1467"/>
      <c r="C7" s="1467"/>
      <c r="D7" s="1467"/>
      <c r="E7" s="1467"/>
      <c r="F7" s="1467"/>
      <c r="G7" s="1468"/>
      <c r="H7" s="1514" t="s">
        <v>36</v>
      </c>
      <c r="I7" s="1515"/>
      <c r="J7" s="1516"/>
      <c r="K7" s="1517"/>
      <c r="L7" s="1517"/>
      <c r="M7" s="1518"/>
    </row>
    <row r="8" spans="1:16" ht="26.25" customHeight="1" thickBot="1" x14ac:dyDescent="0.3">
      <c r="A8" s="1466"/>
      <c r="B8" s="1467"/>
      <c r="C8" s="1467"/>
      <c r="D8" s="1467"/>
      <c r="E8" s="1467"/>
      <c r="F8" s="1467"/>
      <c r="G8" s="1468"/>
      <c r="H8" s="1514" t="s">
        <v>37</v>
      </c>
      <c r="I8" s="1515"/>
      <c r="J8" s="1516"/>
      <c r="K8" s="1517"/>
      <c r="L8" s="1517"/>
      <c r="M8" s="1518"/>
    </row>
    <row r="9" spans="1:16" ht="21.75" customHeight="1" thickBot="1" x14ac:dyDescent="0.3">
      <c r="A9" s="1460" t="s">
        <v>38</v>
      </c>
      <c r="B9" s="1461"/>
      <c r="C9" s="1460" t="s">
        <v>39</v>
      </c>
      <c r="D9" s="1462"/>
      <c r="E9" s="1462"/>
      <c r="F9" s="1462"/>
      <c r="G9" s="1462"/>
      <c r="H9" s="1461"/>
      <c r="I9" s="1427"/>
      <c r="J9" s="1429"/>
      <c r="K9" s="1429"/>
      <c r="L9" s="1429"/>
      <c r="M9" s="1428"/>
      <c r="N9" s="14" t="s">
        <v>40</v>
      </c>
    </row>
    <row r="10" spans="1:16" ht="28.5" customHeight="1" thickBot="1" x14ac:dyDescent="0.3">
      <c r="A10" s="16" t="s">
        <v>41</v>
      </c>
      <c r="B10" s="17" t="s">
        <v>42</v>
      </c>
      <c r="C10" s="18" t="s">
        <v>43</v>
      </c>
      <c r="D10" s="19" t="s">
        <v>44</v>
      </c>
      <c r="E10" s="20" t="s">
        <v>45</v>
      </c>
      <c r="F10" s="21" t="s">
        <v>46</v>
      </c>
      <c r="G10" s="19" t="s">
        <v>47</v>
      </c>
      <c r="H10" s="22" t="s">
        <v>48</v>
      </c>
      <c r="I10" s="1441" t="s">
        <v>49</v>
      </c>
      <c r="J10" s="1444" t="s">
        <v>50</v>
      </c>
      <c r="K10" s="1447" t="s">
        <v>51</v>
      </c>
      <c r="L10" s="1447" t="s">
        <v>52</v>
      </c>
      <c r="M10" s="1450" t="s">
        <v>53</v>
      </c>
    </row>
    <row r="11" spans="1:16" ht="51.75" customHeight="1" thickBot="1" x14ac:dyDescent="0.3">
      <c r="A11" s="23">
        <v>215.9</v>
      </c>
      <c r="B11" s="24" t="s">
        <v>54</v>
      </c>
      <c r="C11" s="25" t="s">
        <v>55</v>
      </c>
      <c r="D11" s="26">
        <v>215.9</v>
      </c>
      <c r="E11" s="27" t="s">
        <v>56</v>
      </c>
      <c r="F11" s="28" t="s">
        <v>57</v>
      </c>
      <c r="G11" s="29">
        <v>0.24</v>
      </c>
      <c r="H11" s="30">
        <f>G11</f>
        <v>0.24</v>
      </c>
      <c r="I11" s="1442"/>
      <c r="J11" s="1445"/>
      <c r="K11" s="1448"/>
      <c r="L11" s="1448"/>
      <c r="M11" s="1451"/>
    </row>
    <row r="12" spans="1:16" ht="53.25" customHeight="1" thickBot="1" x14ac:dyDescent="0.3">
      <c r="A12" s="1453" t="s">
        <v>58</v>
      </c>
      <c r="B12" s="1454"/>
      <c r="C12" s="25" t="s">
        <v>59</v>
      </c>
      <c r="D12" s="31">
        <v>181</v>
      </c>
      <c r="E12" s="32"/>
      <c r="F12" s="28" t="s">
        <v>60</v>
      </c>
      <c r="G12" s="33">
        <v>8.23</v>
      </c>
      <c r="H12" s="30">
        <f>G12+H11</f>
        <v>8.4700000000000006</v>
      </c>
      <c r="I12" s="1443"/>
      <c r="J12" s="1446"/>
      <c r="K12" s="1449"/>
      <c r="L12" s="1449"/>
      <c r="M12" s="1452"/>
    </row>
    <row r="13" spans="1:16" ht="34.5" customHeight="1" x14ac:dyDescent="0.25">
      <c r="A13" s="34" t="s">
        <v>61</v>
      </c>
      <c r="B13" s="35" t="s">
        <v>62</v>
      </c>
      <c r="C13" s="25" t="s">
        <v>63</v>
      </c>
      <c r="D13" s="31">
        <v>215</v>
      </c>
      <c r="E13" s="32">
        <v>57</v>
      </c>
      <c r="F13" s="28" t="s">
        <v>64</v>
      </c>
      <c r="G13" s="33">
        <v>1.27</v>
      </c>
      <c r="H13" s="30">
        <f t="shared" ref="H13:H21" si="0">G13+H12</f>
        <v>9.74</v>
      </c>
      <c r="I13" s="36" t="s">
        <v>65</v>
      </c>
      <c r="J13" s="37">
        <v>0</v>
      </c>
      <c r="K13" s="37"/>
      <c r="L13" s="37"/>
      <c r="M13" s="38">
        <f>J13+K13-L13</f>
        <v>0</v>
      </c>
    </row>
    <row r="14" spans="1:16" ht="46.5" customHeight="1" x14ac:dyDescent="0.25">
      <c r="A14" s="39" t="s">
        <v>66</v>
      </c>
      <c r="B14" s="39" t="s">
        <v>67</v>
      </c>
      <c r="C14" s="25" t="s">
        <v>68</v>
      </c>
      <c r="D14" s="31">
        <v>165</v>
      </c>
      <c r="E14" s="32">
        <v>57</v>
      </c>
      <c r="F14" s="28" t="s">
        <v>64</v>
      </c>
      <c r="G14" s="33">
        <v>16.350000000000001</v>
      </c>
      <c r="H14" s="30">
        <f t="shared" si="0"/>
        <v>26.090000000000003</v>
      </c>
      <c r="I14" s="40" t="s">
        <v>69</v>
      </c>
      <c r="J14" s="41">
        <v>100</v>
      </c>
      <c r="K14" s="41"/>
      <c r="L14" s="41"/>
      <c r="M14" s="38">
        <f>J14+K14-L14</f>
        <v>100</v>
      </c>
      <c r="N14" s="42"/>
    </row>
    <row r="15" spans="1:16" ht="36.75" customHeight="1" thickBot="1" x14ac:dyDescent="0.3">
      <c r="A15" s="43"/>
      <c r="B15" s="44"/>
      <c r="C15" s="25" t="s">
        <v>70</v>
      </c>
      <c r="D15" s="31">
        <v>214.6</v>
      </c>
      <c r="E15" s="32">
        <v>57</v>
      </c>
      <c r="F15" s="28" t="s">
        <v>64</v>
      </c>
      <c r="G15" s="33">
        <v>0.89</v>
      </c>
      <c r="H15" s="30">
        <f t="shared" si="0"/>
        <v>26.980000000000004</v>
      </c>
      <c r="I15" s="36" t="s">
        <v>71</v>
      </c>
      <c r="J15" s="45">
        <v>825</v>
      </c>
      <c r="K15" s="41"/>
      <c r="L15" s="41"/>
      <c r="M15" s="38">
        <f>J15+K15-L15</f>
        <v>825</v>
      </c>
      <c r="N15" s="42"/>
    </row>
    <row r="16" spans="1:16" ht="36.75" customHeight="1" thickBot="1" x14ac:dyDescent="0.3">
      <c r="A16" s="1433" t="s">
        <v>72</v>
      </c>
      <c r="B16" s="1434"/>
      <c r="C16" s="25" t="s">
        <v>73</v>
      </c>
      <c r="D16" s="46">
        <v>165</v>
      </c>
      <c r="E16" s="47">
        <v>57</v>
      </c>
      <c r="F16" s="48" t="s">
        <v>64</v>
      </c>
      <c r="G16" s="49">
        <v>70.819999999999993</v>
      </c>
      <c r="H16" s="30">
        <f t="shared" si="0"/>
        <v>97.8</v>
      </c>
      <c r="I16" s="36" t="s">
        <v>74</v>
      </c>
      <c r="J16" s="50">
        <v>1470</v>
      </c>
      <c r="K16" s="45"/>
      <c r="L16" s="45"/>
      <c r="M16" s="38">
        <f t="shared" ref="M16:M36" si="1">J16+K16-L16</f>
        <v>1470</v>
      </c>
      <c r="N16" s="42"/>
    </row>
    <row r="17" spans="1:22" ht="29.25" customHeight="1" x14ac:dyDescent="0.25">
      <c r="A17" s="51" t="s">
        <v>61</v>
      </c>
      <c r="B17" s="52" t="s">
        <v>62</v>
      </c>
      <c r="C17" s="25" t="s">
        <v>75</v>
      </c>
      <c r="D17" s="46">
        <v>165</v>
      </c>
      <c r="E17" s="47">
        <v>70</v>
      </c>
      <c r="F17" s="48" t="s">
        <v>64</v>
      </c>
      <c r="G17" s="49">
        <v>9.49</v>
      </c>
      <c r="H17" s="30">
        <f t="shared" si="0"/>
        <v>107.28999999999999</v>
      </c>
      <c r="I17" s="36" t="s">
        <v>76</v>
      </c>
      <c r="J17" s="53">
        <v>2600</v>
      </c>
      <c r="K17" s="45"/>
      <c r="L17" s="45"/>
      <c r="M17" s="38">
        <f>J17+K17-L17</f>
        <v>2600</v>
      </c>
    </row>
    <row r="18" spans="1:22" ht="27" customHeight="1" thickBot="1" x14ac:dyDescent="0.3">
      <c r="A18" s="39"/>
      <c r="B18" s="39" t="s">
        <v>77</v>
      </c>
      <c r="C18" s="25" t="s">
        <v>68</v>
      </c>
      <c r="D18" s="31">
        <v>165</v>
      </c>
      <c r="E18" s="32">
        <v>57</v>
      </c>
      <c r="F18" s="48" t="s">
        <v>64</v>
      </c>
      <c r="G18" s="29">
        <v>17.95</v>
      </c>
      <c r="H18" s="30">
        <f t="shared" si="0"/>
        <v>125.24</v>
      </c>
      <c r="I18" s="54" t="s">
        <v>78</v>
      </c>
      <c r="J18" s="55">
        <v>50</v>
      </c>
      <c r="K18" s="55"/>
      <c r="L18" s="55"/>
      <c r="M18" s="38">
        <f>J18+K18-L18</f>
        <v>50</v>
      </c>
    </row>
    <row r="19" spans="1:22" ht="29.25" customHeight="1" thickBot="1" x14ac:dyDescent="0.3">
      <c r="A19" s="1435"/>
      <c r="B19" s="1436"/>
      <c r="C19" s="25" t="s">
        <v>79</v>
      </c>
      <c r="D19" s="31">
        <v>163</v>
      </c>
      <c r="E19" s="32">
        <v>71</v>
      </c>
      <c r="F19" s="56" t="s">
        <v>64</v>
      </c>
      <c r="G19" s="29">
        <v>54.48</v>
      </c>
      <c r="H19" s="30">
        <f t="shared" si="0"/>
        <v>179.72</v>
      </c>
      <c r="I19" s="36" t="s">
        <v>80</v>
      </c>
      <c r="J19" s="53">
        <v>5000</v>
      </c>
      <c r="K19" s="45"/>
      <c r="L19" s="45"/>
      <c r="M19" s="38">
        <f t="shared" si="1"/>
        <v>5000</v>
      </c>
    </row>
    <row r="20" spans="1:22" ht="24.75" customHeight="1" thickBot="1" x14ac:dyDescent="0.45">
      <c r="A20" s="1435"/>
      <c r="B20" s="1436"/>
      <c r="C20" s="57" t="s">
        <v>81</v>
      </c>
      <c r="D20" s="58">
        <v>160</v>
      </c>
      <c r="E20" s="59">
        <v>90</v>
      </c>
      <c r="F20" s="60" t="s">
        <v>64</v>
      </c>
      <c r="G20" s="61">
        <v>1216.01</v>
      </c>
      <c r="H20" s="30">
        <f t="shared" si="0"/>
        <v>1395.73</v>
      </c>
      <c r="I20" s="62" t="s">
        <v>82</v>
      </c>
      <c r="J20" s="55">
        <v>0</v>
      </c>
      <c r="K20" s="45"/>
      <c r="L20" s="45"/>
      <c r="M20" s="38">
        <f t="shared" si="1"/>
        <v>0</v>
      </c>
    </row>
    <row r="21" spans="1:22" ht="23.25" customHeight="1" thickBot="1" x14ac:dyDescent="0.3">
      <c r="A21" s="1437"/>
      <c r="B21" s="1438"/>
      <c r="C21" s="57" t="s">
        <v>690</v>
      </c>
      <c r="D21" s="58">
        <v>165</v>
      </c>
      <c r="E21" s="59">
        <v>90</v>
      </c>
      <c r="F21" s="47" t="s">
        <v>64</v>
      </c>
      <c r="G21" s="49">
        <v>114</v>
      </c>
      <c r="H21" s="30">
        <f t="shared" si="0"/>
        <v>1509.73</v>
      </c>
      <c r="I21" s="62" t="s">
        <v>84</v>
      </c>
      <c r="J21" s="53">
        <v>0</v>
      </c>
      <c r="K21" s="63"/>
      <c r="L21" s="45"/>
      <c r="M21" s="64">
        <f t="shared" si="1"/>
        <v>0</v>
      </c>
    </row>
    <row r="22" spans="1:22" ht="24" customHeight="1" thickBot="1" x14ac:dyDescent="0.45">
      <c r="A22" s="1439" t="s">
        <v>85</v>
      </c>
      <c r="B22" s="1440"/>
      <c r="C22" s="57"/>
      <c r="D22" s="58"/>
      <c r="E22" s="59"/>
      <c r="F22" s="47"/>
      <c r="G22" s="61"/>
      <c r="H22" s="30"/>
      <c r="I22" s="36" t="s">
        <v>87</v>
      </c>
      <c r="J22" s="65">
        <v>50</v>
      </c>
      <c r="K22" s="45"/>
      <c r="L22" s="45"/>
      <c r="M22" s="38">
        <f t="shared" si="1"/>
        <v>50</v>
      </c>
    </row>
    <row r="23" spans="1:22" ht="27.75" customHeight="1" x14ac:dyDescent="0.4">
      <c r="A23" s="66" t="s">
        <v>88</v>
      </c>
      <c r="B23" s="66" t="s">
        <v>62</v>
      </c>
      <c r="C23" s="25"/>
      <c r="D23" s="31"/>
      <c r="E23" s="32"/>
      <c r="F23" s="60"/>
      <c r="G23" s="61"/>
      <c r="H23" s="30"/>
      <c r="I23" s="54" t="s">
        <v>89</v>
      </c>
      <c r="J23" s="67">
        <v>680</v>
      </c>
      <c r="K23" s="67"/>
      <c r="L23" s="67"/>
      <c r="M23" s="38">
        <f t="shared" si="1"/>
        <v>680</v>
      </c>
    </row>
    <row r="24" spans="1:22" ht="23.25" customHeight="1" x14ac:dyDescent="0.4">
      <c r="A24" s="39"/>
      <c r="B24" s="39"/>
      <c r="C24" s="25"/>
      <c r="D24" s="31"/>
      <c r="E24" s="32"/>
      <c r="F24" s="27"/>
      <c r="G24" s="61"/>
      <c r="H24" s="30"/>
      <c r="I24" s="36" t="s">
        <v>90</v>
      </c>
      <c r="J24" s="65">
        <v>400</v>
      </c>
      <c r="K24" s="45"/>
      <c r="L24" s="68"/>
      <c r="M24" s="64">
        <f>J24+K24-L24</f>
        <v>400</v>
      </c>
    </row>
    <row r="25" spans="1:22" ht="32.25" customHeight="1" x14ac:dyDescent="0.4">
      <c r="A25" s="69" t="s">
        <v>91</v>
      </c>
      <c r="B25" s="69" t="s">
        <v>92</v>
      </c>
      <c r="C25" s="25"/>
      <c r="D25" s="31"/>
      <c r="E25" s="32"/>
      <c r="F25" s="27"/>
      <c r="G25" s="61"/>
      <c r="H25" s="30"/>
      <c r="I25" s="70" t="s">
        <v>93</v>
      </c>
      <c r="J25" s="65">
        <v>0</v>
      </c>
      <c r="K25" s="45"/>
      <c r="L25" s="45"/>
      <c r="M25" s="38">
        <f t="shared" si="1"/>
        <v>0</v>
      </c>
      <c r="N25" s="71"/>
    </row>
    <row r="26" spans="1:22" ht="27.75" customHeight="1" thickBot="1" x14ac:dyDescent="0.3">
      <c r="A26" s="72"/>
      <c r="B26" s="72"/>
      <c r="C26" s="73"/>
      <c r="D26" s="31"/>
      <c r="E26" s="59"/>
      <c r="F26" s="74"/>
      <c r="G26" s="33"/>
      <c r="H26" s="30"/>
      <c r="I26" s="75" t="s">
        <v>94</v>
      </c>
      <c r="J26" s="76" t="s">
        <v>95</v>
      </c>
      <c r="K26" s="63"/>
      <c r="L26" s="45"/>
      <c r="M26" s="38">
        <f t="shared" si="1"/>
        <v>312</v>
      </c>
      <c r="N26" s="77"/>
    </row>
    <row r="27" spans="1:22" ht="29.25" customHeight="1" thickBot="1" x14ac:dyDescent="0.3">
      <c r="A27" s="1425" t="s">
        <v>96</v>
      </c>
      <c r="B27" s="1426"/>
      <c r="C27" s="57"/>
      <c r="D27" s="58"/>
      <c r="E27" s="59"/>
      <c r="F27" s="60"/>
      <c r="G27" s="49"/>
      <c r="H27" s="30"/>
      <c r="I27" s="54" t="s">
        <v>97</v>
      </c>
      <c r="J27" s="65">
        <v>2200</v>
      </c>
      <c r="K27" s="45"/>
      <c r="L27" s="45"/>
      <c r="M27" s="38">
        <f t="shared" si="1"/>
        <v>2200</v>
      </c>
      <c r="N27" s="14" t="s">
        <v>34</v>
      </c>
    </row>
    <row r="28" spans="1:22" ht="37.5" customHeight="1" x14ac:dyDescent="0.25">
      <c r="A28" s="66" t="s">
        <v>88</v>
      </c>
      <c r="B28" s="66" t="s">
        <v>62</v>
      </c>
      <c r="C28" s="25"/>
      <c r="D28" s="31"/>
      <c r="E28" s="32"/>
      <c r="F28" s="28"/>
      <c r="G28" s="49"/>
      <c r="H28" s="30"/>
      <c r="I28" s="78" t="s">
        <v>98</v>
      </c>
      <c r="J28" s="65">
        <v>735</v>
      </c>
      <c r="K28" s="45"/>
      <c r="L28" s="45"/>
      <c r="M28" s="38">
        <f t="shared" si="1"/>
        <v>735</v>
      </c>
    </row>
    <row r="29" spans="1:22" ht="27.75" customHeight="1" x14ac:dyDescent="0.25">
      <c r="A29" s="39"/>
      <c r="B29" s="39" t="s">
        <v>99</v>
      </c>
      <c r="C29" s="25"/>
      <c r="D29" s="31"/>
      <c r="E29" s="32"/>
      <c r="F29" s="28"/>
      <c r="G29" s="49"/>
      <c r="H29" s="30"/>
      <c r="I29" s="36" t="s">
        <v>100</v>
      </c>
      <c r="J29" s="65">
        <v>4000</v>
      </c>
      <c r="K29" s="45"/>
      <c r="L29" s="68"/>
      <c r="M29" s="38">
        <f t="shared" si="1"/>
        <v>4000</v>
      </c>
      <c r="V29" s="79"/>
    </row>
    <row r="30" spans="1:22" ht="25.5" customHeight="1" x14ac:dyDescent="0.25">
      <c r="A30" s="69" t="s">
        <v>91</v>
      </c>
      <c r="B30" s="80" t="s">
        <v>92</v>
      </c>
      <c r="C30" s="25"/>
      <c r="D30" s="31"/>
      <c r="E30" s="32"/>
      <c r="F30" s="28"/>
      <c r="G30" s="29"/>
      <c r="H30" s="30"/>
      <c r="I30" s="36" t="s">
        <v>101</v>
      </c>
      <c r="J30" s="65">
        <v>0</v>
      </c>
      <c r="K30" s="45"/>
      <c r="L30" s="45"/>
      <c r="M30" s="38">
        <f t="shared" si="1"/>
        <v>0</v>
      </c>
      <c r="N30" s="42"/>
    </row>
    <row r="31" spans="1:22" ht="23.25" customHeight="1" thickBot="1" x14ac:dyDescent="0.3">
      <c r="A31" s="72" t="s">
        <v>102</v>
      </c>
      <c r="B31" s="72" t="s">
        <v>691</v>
      </c>
      <c r="C31" s="25"/>
      <c r="D31" s="31"/>
      <c r="E31" s="32"/>
      <c r="F31" s="47"/>
      <c r="G31" s="29"/>
      <c r="H31" s="30"/>
      <c r="I31" s="36" t="s">
        <v>103</v>
      </c>
      <c r="J31" s="65">
        <v>1250</v>
      </c>
      <c r="K31" s="45"/>
      <c r="L31" s="68"/>
      <c r="M31" s="38">
        <f t="shared" si="1"/>
        <v>1250</v>
      </c>
      <c r="N31" s="42"/>
    </row>
    <row r="32" spans="1:22" ht="25.5" customHeight="1" thickBot="1" x14ac:dyDescent="0.45">
      <c r="A32" s="81" t="s">
        <v>692</v>
      </c>
      <c r="B32" s="82"/>
      <c r="C32" s="83"/>
      <c r="D32" s="31"/>
      <c r="E32" s="32"/>
      <c r="F32" s="28"/>
      <c r="G32" s="61"/>
      <c r="H32" s="30"/>
      <c r="I32" s="36" t="s">
        <v>104</v>
      </c>
      <c r="J32" s="84" t="s">
        <v>105</v>
      </c>
      <c r="K32" s="63"/>
      <c r="L32" s="63"/>
      <c r="M32" s="64">
        <f t="shared" si="1"/>
        <v>0</v>
      </c>
      <c r="N32" s="42"/>
    </row>
    <row r="33" spans="1:15" ht="45.75" customHeight="1" thickBot="1" x14ac:dyDescent="0.3">
      <c r="A33" s="85"/>
      <c r="B33" s="86"/>
      <c r="C33" s="83"/>
      <c r="D33" s="31"/>
      <c r="E33" s="32"/>
      <c r="F33" s="28"/>
      <c r="G33" s="49"/>
      <c r="H33" s="30"/>
      <c r="I33" s="87" t="s">
        <v>106</v>
      </c>
      <c r="J33" s="65">
        <v>7075</v>
      </c>
      <c r="K33" s="45"/>
      <c r="L33" s="45"/>
      <c r="M33" s="64">
        <f t="shared" si="1"/>
        <v>7075</v>
      </c>
      <c r="N33" s="42"/>
      <c r="O33" s="42"/>
    </row>
    <row r="34" spans="1:15" ht="40.5" customHeight="1" thickBot="1" x14ac:dyDescent="0.45">
      <c r="A34" s="1425" t="s">
        <v>107</v>
      </c>
      <c r="B34" s="1513"/>
      <c r="C34" s="83"/>
      <c r="D34" s="31"/>
      <c r="E34" s="32"/>
      <c r="F34" s="47"/>
      <c r="G34" s="61"/>
      <c r="H34" s="30"/>
      <c r="I34" s="36" t="s">
        <v>108</v>
      </c>
      <c r="J34" s="65">
        <v>400</v>
      </c>
      <c r="K34" s="45"/>
      <c r="L34" s="45"/>
      <c r="M34" s="64">
        <f t="shared" si="1"/>
        <v>400</v>
      </c>
      <c r="O34" s="42"/>
    </row>
    <row r="35" spans="1:15" ht="25.5" customHeight="1" x14ac:dyDescent="0.4">
      <c r="A35" s="88" t="s">
        <v>88</v>
      </c>
      <c r="B35" s="88" t="s">
        <v>62</v>
      </c>
      <c r="C35" s="57"/>
      <c r="D35" s="58"/>
      <c r="E35" s="59"/>
      <c r="F35" s="60"/>
      <c r="G35" s="61"/>
      <c r="H35" s="30"/>
      <c r="I35" s="36" t="s">
        <v>109</v>
      </c>
      <c r="J35" s="65">
        <v>11000</v>
      </c>
      <c r="K35" s="45"/>
      <c r="L35" s="68"/>
      <c r="M35" s="64">
        <f t="shared" si="1"/>
        <v>11000</v>
      </c>
    </row>
    <row r="36" spans="1:15" ht="24.75" customHeight="1" x14ac:dyDescent="0.4">
      <c r="A36" s="39"/>
      <c r="B36" s="39"/>
      <c r="C36" s="57"/>
      <c r="D36" s="58"/>
      <c r="E36" s="59"/>
      <c r="F36" s="47"/>
      <c r="G36" s="61"/>
      <c r="H36" s="30"/>
      <c r="I36" s="36" t="s">
        <v>110</v>
      </c>
      <c r="J36" s="65">
        <v>11000</v>
      </c>
      <c r="K36" s="45"/>
      <c r="L36" s="45"/>
      <c r="M36" s="64">
        <f t="shared" si="1"/>
        <v>11000</v>
      </c>
      <c r="N36" s="89"/>
    </row>
    <row r="37" spans="1:15" ht="22.5" customHeight="1" x14ac:dyDescent="0.25">
      <c r="A37" s="85" t="s">
        <v>91</v>
      </c>
      <c r="B37" s="85" t="s">
        <v>92</v>
      </c>
      <c r="C37" s="90"/>
      <c r="D37" s="91"/>
      <c r="E37" s="59"/>
      <c r="F37" s="92"/>
      <c r="G37" s="93"/>
      <c r="H37" s="30"/>
      <c r="I37" s="54"/>
      <c r="J37" s="55"/>
      <c r="K37" s="55"/>
      <c r="L37" s="55"/>
      <c r="M37" s="38"/>
    </row>
    <row r="38" spans="1:15" ht="25.5" customHeight="1" thickBot="1" x14ac:dyDescent="0.3">
      <c r="A38" s="72" t="s">
        <v>111</v>
      </c>
      <c r="B38" s="72"/>
      <c r="C38" s="90"/>
      <c r="D38" s="94"/>
      <c r="E38" s="95"/>
      <c r="F38" s="96"/>
      <c r="G38" s="97"/>
      <c r="H38" s="30"/>
      <c r="I38" s="98"/>
      <c r="J38" s="76"/>
      <c r="K38" s="63"/>
      <c r="L38" s="99"/>
      <c r="M38" s="38"/>
    </row>
    <row r="39" spans="1:15" ht="25.5" customHeight="1" thickBot="1" x14ac:dyDescent="0.3">
      <c r="A39" s="1425"/>
      <c r="B39" s="1426"/>
      <c r="C39" s="90"/>
      <c r="D39" s="94"/>
      <c r="E39" s="95"/>
      <c r="F39" s="96"/>
      <c r="G39" s="97"/>
      <c r="H39" s="30"/>
      <c r="I39" s="54"/>
      <c r="J39" s="76"/>
      <c r="K39" s="63"/>
      <c r="L39" s="45"/>
      <c r="M39" s="38"/>
    </row>
    <row r="40" spans="1:15" ht="24.75" customHeight="1" thickBot="1" x14ac:dyDescent="0.3">
      <c r="A40" s="72"/>
      <c r="B40" s="100"/>
      <c r="C40" s="101"/>
      <c r="D40" s="93"/>
      <c r="E40" s="92"/>
      <c r="F40" s="102"/>
      <c r="G40" s="97"/>
      <c r="H40" s="30"/>
      <c r="I40" s="78"/>
      <c r="J40" s="76"/>
      <c r="K40" s="63"/>
      <c r="L40" s="45"/>
      <c r="M40" s="38"/>
    </row>
    <row r="41" spans="1:15" ht="26.25" customHeight="1" thickBot="1" x14ac:dyDescent="0.3">
      <c r="A41" s="103" t="s">
        <v>112</v>
      </c>
      <c r="B41" s="104" t="s">
        <v>113</v>
      </c>
      <c r="C41" s="101"/>
      <c r="D41" s="93"/>
      <c r="E41" s="92"/>
      <c r="F41" s="102"/>
      <c r="G41" s="105"/>
      <c r="H41" s="30"/>
      <c r="I41" s="98"/>
      <c r="J41" s="76"/>
      <c r="K41" s="63"/>
      <c r="L41" s="45"/>
      <c r="M41" s="38"/>
    </row>
    <row r="42" spans="1:15" ht="24.75" customHeight="1" x14ac:dyDescent="0.25">
      <c r="A42" s="88" t="s">
        <v>114</v>
      </c>
      <c r="B42" s="88" t="s">
        <v>115</v>
      </c>
      <c r="C42" s="101"/>
      <c r="D42" s="93"/>
      <c r="E42" s="92"/>
      <c r="F42" s="102"/>
      <c r="G42" s="97"/>
      <c r="H42" s="30"/>
      <c r="I42" s="54"/>
      <c r="J42" s="67"/>
      <c r="K42" s="67"/>
      <c r="L42" s="67"/>
      <c r="M42" s="38"/>
    </row>
    <row r="43" spans="1:15" ht="24" customHeight="1" thickBot="1" x14ac:dyDescent="0.3">
      <c r="A43" s="106" t="s">
        <v>116</v>
      </c>
      <c r="B43" s="106" t="s">
        <v>116</v>
      </c>
      <c r="C43" s="101"/>
      <c r="D43" s="93"/>
      <c r="E43" s="92"/>
      <c r="F43" s="102"/>
      <c r="G43" s="105"/>
      <c r="H43" s="30"/>
      <c r="I43" s="107"/>
      <c r="J43" s="45"/>
      <c r="K43" s="108"/>
      <c r="L43" s="108"/>
      <c r="M43" s="38"/>
    </row>
    <row r="44" spans="1:15" ht="24" customHeight="1" thickBot="1" x14ac:dyDescent="0.3">
      <c r="A44" s="103" t="s">
        <v>117</v>
      </c>
      <c r="B44" s="109"/>
      <c r="C44" s="101"/>
      <c r="D44" s="93"/>
      <c r="E44" s="92"/>
      <c r="F44" s="102"/>
      <c r="G44" s="110"/>
      <c r="H44" s="30"/>
      <c r="I44" s="111" t="s">
        <v>118</v>
      </c>
      <c r="J44" s="112">
        <v>0</v>
      </c>
      <c r="K44" s="113"/>
      <c r="L44" s="113"/>
      <c r="M44" s="114">
        <f>J44+K44-L44</f>
        <v>0</v>
      </c>
    </row>
    <row r="45" spans="1:15" ht="19.5" customHeight="1" x14ac:dyDescent="0.25">
      <c r="A45" s="88" t="s">
        <v>119</v>
      </c>
      <c r="B45" s="85"/>
      <c r="C45" s="101"/>
      <c r="D45" s="93"/>
      <c r="E45" s="92"/>
      <c r="F45" s="102"/>
      <c r="G45" s="97"/>
      <c r="H45" s="30"/>
      <c r="I45" s="115"/>
      <c r="J45" s="116">
        <v>0</v>
      </c>
      <c r="K45" s="116"/>
      <c r="L45" s="116"/>
      <c r="M45" s="117">
        <f t="shared" ref="M45:M53" si="2">J45+K45-L45</f>
        <v>0</v>
      </c>
    </row>
    <row r="46" spans="1:15" ht="52.5" customHeight="1" thickBot="1" x14ac:dyDescent="0.3">
      <c r="A46" s="106" t="s">
        <v>116</v>
      </c>
      <c r="B46" s="100"/>
      <c r="C46" s="118"/>
      <c r="D46" s="119"/>
      <c r="E46" s="92"/>
      <c r="F46" s="120"/>
      <c r="G46" s="93"/>
      <c r="H46" s="121"/>
      <c r="I46" s="122"/>
      <c r="J46" s="123">
        <v>0</v>
      </c>
      <c r="K46" s="124"/>
      <c r="L46" s="124"/>
      <c r="M46" s="117">
        <f t="shared" si="2"/>
        <v>0</v>
      </c>
    </row>
    <row r="47" spans="1:15" ht="33" customHeight="1" thickBot="1" x14ac:dyDescent="0.3">
      <c r="A47" s="1427" t="s">
        <v>120</v>
      </c>
      <c r="B47" s="1428"/>
      <c r="C47" s="1427" t="s">
        <v>121</v>
      </c>
      <c r="D47" s="1428"/>
      <c r="E47" s="1427" t="s">
        <v>122</v>
      </c>
      <c r="F47" s="1429"/>
      <c r="G47" s="1429"/>
      <c r="H47" s="1429"/>
      <c r="I47" s="125"/>
      <c r="J47" s="124">
        <v>0</v>
      </c>
      <c r="K47" s="124"/>
      <c r="L47" s="124"/>
      <c r="M47" s="117">
        <f t="shared" si="2"/>
        <v>0</v>
      </c>
    </row>
    <row r="48" spans="1:15" ht="20.25" customHeight="1" thickBot="1" x14ac:dyDescent="0.3">
      <c r="A48" s="126" t="s">
        <v>123</v>
      </c>
      <c r="B48" s="127"/>
      <c r="C48" s="128" t="s">
        <v>124</v>
      </c>
      <c r="D48" s="129" t="s">
        <v>125</v>
      </c>
      <c r="E48" s="130" t="s">
        <v>126</v>
      </c>
      <c r="F48" s="131" t="s">
        <v>127</v>
      </c>
      <c r="G48" s="132" t="s">
        <v>128</v>
      </c>
      <c r="H48" s="133" t="s">
        <v>129</v>
      </c>
      <c r="I48" s="125"/>
      <c r="J48" s="124">
        <v>0</v>
      </c>
      <c r="K48" s="124"/>
      <c r="L48" s="124"/>
      <c r="M48" s="117">
        <f t="shared" si="2"/>
        <v>0</v>
      </c>
      <c r="O48" s="14" t="s">
        <v>34</v>
      </c>
    </row>
    <row r="49" spans="1:19" ht="24.75" customHeight="1" thickBot="1" x14ac:dyDescent="0.3">
      <c r="A49" s="134" t="s">
        <v>130</v>
      </c>
      <c r="B49" s="135"/>
      <c r="C49" s="128" t="s">
        <v>131</v>
      </c>
      <c r="D49" s="136">
        <v>48</v>
      </c>
      <c r="E49" s="137" t="s">
        <v>132</v>
      </c>
      <c r="F49" s="138" t="s">
        <v>133</v>
      </c>
      <c r="G49" s="139" t="s">
        <v>134</v>
      </c>
      <c r="H49" s="139" t="s">
        <v>135</v>
      </c>
      <c r="I49" s="125"/>
      <c r="J49" s="124">
        <v>0</v>
      </c>
      <c r="K49" s="124"/>
      <c r="L49" s="123"/>
      <c r="M49" s="117">
        <f t="shared" si="2"/>
        <v>0</v>
      </c>
    </row>
    <row r="50" spans="1:19" ht="26.25" thickBot="1" x14ac:dyDescent="0.3">
      <c r="A50" s="140" t="s">
        <v>136</v>
      </c>
      <c r="B50" s="135"/>
      <c r="C50" s="141" t="s">
        <v>137</v>
      </c>
      <c r="D50" s="142" t="s">
        <v>138</v>
      </c>
      <c r="E50" s="137" t="s">
        <v>139</v>
      </c>
      <c r="F50" s="138" t="s">
        <v>133</v>
      </c>
      <c r="G50" s="139" t="s">
        <v>134</v>
      </c>
      <c r="H50" s="139" t="s">
        <v>135</v>
      </c>
      <c r="I50" s="125"/>
      <c r="J50" s="124">
        <v>0</v>
      </c>
      <c r="K50" s="124"/>
      <c r="L50" s="143"/>
      <c r="M50" s="117">
        <f>J50+K50-L52</f>
        <v>0</v>
      </c>
    </row>
    <row r="51" spans="1:19" ht="26.25" thickBot="1" x14ac:dyDescent="0.3">
      <c r="A51" s="144" t="s">
        <v>140</v>
      </c>
      <c r="B51" s="135"/>
      <c r="C51" s="145" t="s">
        <v>141</v>
      </c>
      <c r="D51" s="142" t="s">
        <v>142</v>
      </c>
      <c r="E51" s="137"/>
      <c r="F51" s="138"/>
      <c r="G51" s="139"/>
      <c r="H51" s="139"/>
      <c r="I51" s="146"/>
      <c r="J51" s="116">
        <v>0</v>
      </c>
      <c r="K51" s="116"/>
      <c r="L51" s="147"/>
      <c r="M51" s="117">
        <v>0</v>
      </c>
      <c r="N51" s="42"/>
    </row>
    <row r="52" spans="1:19" ht="21.75" customHeight="1" thickBot="1" x14ac:dyDescent="0.3">
      <c r="A52" s="148" t="s">
        <v>143</v>
      </c>
      <c r="B52" s="135"/>
      <c r="C52" s="145" t="s">
        <v>144</v>
      </c>
      <c r="D52" s="142" t="s">
        <v>145</v>
      </c>
      <c r="E52" s="137" t="s">
        <v>146</v>
      </c>
      <c r="F52" s="138" t="s">
        <v>147</v>
      </c>
      <c r="G52" s="139" t="s">
        <v>134</v>
      </c>
      <c r="H52" s="139" t="s">
        <v>148</v>
      </c>
      <c r="I52" s="149"/>
      <c r="J52" s="116">
        <v>0</v>
      </c>
      <c r="K52" s="116"/>
      <c r="L52" s="123"/>
      <c r="M52" s="117">
        <v>0</v>
      </c>
      <c r="P52" s="150"/>
      <c r="Q52" s="151"/>
    </row>
    <row r="53" spans="1:19" ht="22.5" customHeight="1" thickBot="1" x14ac:dyDescent="0.3">
      <c r="A53" s="152"/>
      <c r="B53" s="135"/>
      <c r="C53" s="153" t="s">
        <v>149</v>
      </c>
      <c r="D53" s="154" t="s">
        <v>150</v>
      </c>
      <c r="E53" s="155" t="s">
        <v>151</v>
      </c>
      <c r="F53" s="156"/>
      <c r="G53" s="139" t="s">
        <v>134</v>
      </c>
      <c r="H53" s="139" t="s">
        <v>152</v>
      </c>
      <c r="I53" s="157"/>
      <c r="J53" s="158">
        <v>0</v>
      </c>
      <c r="K53" s="159"/>
      <c r="L53" s="158"/>
      <c r="M53" s="160">
        <f t="shared" si="2"/>
        <v>0</v>
      </c>
      <c r="P53" s="150"/>
      <c r="Q53" s="151"/>
    </row>
    <row r="54" spans="1:19" ht="21" customHeight="1" thickBot="1" x14ac:dyDescent="0.3">
      <c r="A54" s="161"/>
      <c r="B54" s="162"/>
      <c r="C54" s="141" t="s">
        <v>153</v>
      </c>
      <c r="D54" s="163">
        <v>32</v>
      </c>
      <c r="E54" s="164" t="s">
        <v>154</v>
      </c>
      <c r="F54" s="165"/>
      <c r="G54" s="139" t="s">
        <v>134</v>
      </c>
      <c r="H54" s="139" t="s">
        <v>155</v>
      </c>
      <c r="I54" s="166" t="s">
        <v>156</v>
      </c>
      <c r="J54" s="167">
        <v>0</v>
      </c>
      <c r="K54" s="167"/>
      <c r="L54" s="168">
        <v>0</v>
      </c>
      <c r="M54" s="169">
        <f>J54+K54-L54</f>
        <v>0</v>
      </c>
      <c r="P54" s="150"/>
      <c r="Q54" s="151"/>
    </row>
    <row r="55" spans="1:19" ht="24" customHeight="1" thickBot="1" x14ac:dyDescent="0.3">
      <c r="A55" s="170"/>
      <c r="B55" s="171"/>
      <c r="C55" s="145" t="s">
        <v>157</v>
      </c>
      <c r="D55" s="142" t="s">
        <v>158</v>
      </c>
      <c r="E55" s="172" t="s">
        <v>159</v>
      </c>
      <c r="F55" s="173"/>
      <c r="G55" s="139" t="s">
        <v>134</v>
      </c>
      <c r="H55" s="174"/>
      <c r="I55" s="175" t="s">
        <v>160</v>
      </c>
      <c r="J55" s="176" t="s">
        <v>105</v>
      </c>
      <c r="K55" s="177"/>
      <c r="L55" s="178">
        <v>0</v>
      </c>
      <c r="M55" s="179">
        <f>J55+K55-L55</f>
        <v>0</v>
      </c>
      <c r="O55" s="71"/>
      <c r="P55" s="150"/>
      <c r="Q55" s="151"/>
    </row>
    <row r="56" spans="1:19" ht="20.25" customHeight="1" thickBot="1" x14ac:dyDescent="0.3">
      <c r="A56" s="180"/>
      <c r="B56" s="135"/>
      <c r="C56" s="181" t="s">
        <v>161</v>
      </c>
      <c r="D56" s="142" t="s">
        <v>162</v>
      </c>
      <c r="E56" s="172"/>
      <c r="F56" s="182"/>
      <c r="G56" s="183"/>
      <c r="H56" s="174"/>
      <c r="I56" s="184" t="s">
        <v>163</v>
      </c>
      <c r="J56" s="176" t="s">
        <v>105</v>
      </c>
      <c r="K56" s="177"/>
      <c r="L56" s="185">
        <v>0</v>
      </c>
      <c r="M56" s="186">
        <f>J56+K56-L56</f>
        <v>0</v>
      </c>
      <c r="O56" s="71"/>
      <c r="P56" s="150"/>
      <c r="Q56" s="151"/>
    </row>
    <row r="57" spans="1:19" ht="24" customHeight="1" thickBot="1" x14ac:dyDescent="0.3">
      <c r="A57" s="140"/>
      <c r="B57" s="187"/>
      <c r="C57" s="181" t="s">
        <v>164</v>
      </c>
      <c r="D57" s="142" t="s">
        <v>165</v>
      </c>
      <c r="E57" s="1430" t="s">
        <v>166</v>
      </c>
      <c r="F57" s="1431"/>
      <c r="G57" s="1432"/>
      <c r="H57" s="188" t="s">
        <v>167</v>
      </c>
      <c r="I57" s="184"/>
      <c r="J57" s="176"/>
      <c r="K57" s="177"/>
      <c r="L57" s="189"/>
      <c r="M57" s="190"/>
      <c r="O57" s="191"/>
      <c r="P57" s="150"/>
      <c r="Q57" s="151"/>
    </row>
    <row r="58" spans="1:19" ht="18.75" customHeight="1" thickBot="1" x14ac:dyDescent="0.3">
      <c r="A58" s="140"/>
      <c r="B58" s="187"/>
      <c r="C58" s="145" t="s">
        <v>168</v>
      </c>
      <c r="D58" s="192" t="s">
        <v>169</v>
      </c>
      <c r="E58" s="1430" t="s">
        <v>170</v>
      </c>
      <c r="F58" s="1431"/>
      <c r="G58" s="1432"/>
      <c r="H58" s="188" t="s">
        <v>171</v>
      </c>
      <c r="I58" s="193"/>
      <c r="J58" s="194"/>
      <c r="K58" s="194"/>
      <c r="L58" s="194"/>
      <c r="M58" s="179"/>
      <c r="O58" s="191"/>
      <c r="P58" s="150"/>
      <c r="Q58" s="151"/>
    </row>
    <row r="59" spans="1:19" ht="19.5" customHeight="1" thickBot="1" x14ac:dyDescent="0.3">
      <c r="A59" s="152"/>
      <c r="B59" s="187" t="s">
        <v>34</v>
      </c>
      <c r="C59" s="145"/>
      <c r="D59" s="192"/>
      <c r="E59" s="195"/>
      <c r="F59" s="196"/>
      <c r="G59" s="197"/>
      <c r="H59" s="197"/>
      <c r="I59" s="198"/>
      <c r="J59" s="199"/>
      <c r="K59" s="199"/>
      <c r="L59" s="199"/>
      <c r="M59" s="200"/>
      <c r="N59" s="201" t="s">
        <v>34</v>
      </c>
      <c r="P59" s="150"/>
      <c r="Q59" s="151"/>
      <c r="S59" s="202"/>
    </row>
    <row r="60" spans="1:19" ht="34.5" customHeight="1" thickBot="1" x14ac:dyDescent="0.3">
      <c r="A60" s="203">
        <f>(HOUR(J7)*60+MINUTE(J7))/60</f>
        <v>0</v>
      </c>
      <c r="B60" s="187"/>
      <c r="C60" s="141" t="s">
        <v>172</v>
      </c>
      <c r="D60" s="192" t="s">
        <v>173</v>
      </c>
      <c r="E60" s="1418" t="s">
        <v>174</v>
      </c>
      <c r="F60" s="204" t="s">
        <v>175</v>
      </c>
      <c r="G60" s="205" t="s">
        <v>176</v>
      </c>
      <c r="H60" s="206"/>
      <c r="I60" s="207"/>
      <c r="J60" s="208"/>
      <c r="K60" s="209"/>
      <c r="L60" s="209"/>
      <c r="M60" s="210"/>
      <c r="P60" s="150"/>
      <c r="Q60" s="151"/>
    </row>
    <row r="61" spans="1:19" ht="25.5" customHeight="1" x14ac:dyDescent="0.25">
      <c r="A61" s="211"/>
      <c r="B61" s="212"/>
      <c r="C61" s="141" t="s">
        <v>177</v>
      </c>
      <c r="D61" s="163">
        <v>11.2</v>
      </c>
      <c r="E61" s="1419"/>
      <c r="F61" s="213" t="s">
        <v>178</v>
      </c>
      <c r="G61" s="214" t="s">
        <v>179</v>
      </c>
      <c r="H61" s="215"/>
      <c r="I61" s="207"/>
      <c r="J61" s="208"/>
      <c r="K61" s="208"/>
      <c r="L61" s="208"/>
      <c r="M61" s="210"/>
      <c r="P61" s="150"/>
      <c r="Q61" s="151"/>
    </row>
    <row r="62" spans="1:19" ht="15.75" customHeight="1" thickBot="1" x14ac:dyDescent="0.3">
      <c r="A62" s="216"/>
      <c r="B62" s="217"/>
      <c r="C62" s="181" t="s">
        <v>180</v>
      </c>
      <c r="D62" s="218">
        <v>5.1999999999999998E-2</v>
      </c>
      <c r="E62" s="1419"/>
      <c r="F62" s="213" t="s">
        <v>181</v>
      </c>
      <c r="G62" s="219" t="s">
        <v>182</v>
      </c>
      <c r="H62" s="215"/>
      <c r="I62" s="207"/>
      <c r="J62" s="208"/>
      <c r="K62" s="220"/>
      <c r="L62" s="208"/>
      <c r="M62" s="210"/>
      <c r="P62" s="150"/>
      <c r="Q62" s="151"/>
    </row>
    <row r="63" spans="1:19" ht="27" customHeight="1" thickBot="1" x14ac:dyDescent="0.3">
      <c r="A63" s="221"/>
      <c r="B63" s="222"/>
      <c r="C63" s="223" t="s">
        <v>183</v>
      </c>
      <c r="D63" s="224">
        <v>0.5</v>
      </c>
      <c r="E63" s="1419"/>
      <c r="F63" s="213" t="s">
        <v>184</v>
      </c>
      <c r="G63" s="219" t="s">
        <v>185</v>
      </c>
      <c r="H63" s="225"/>
      <c r="I63" s="207"/>
      <c r="J63" s="208"/>
      <c r="K63" s="226"/>
      <c r="L63" s="208"/>
      <c r="M63" s="210"/>
      <c r="P63" s="150"/>
      <c r="Q63" s="151"/>
    </row>
    <row r="64" spans="1:19" ht="22.5" customHeight="1" thickBot="1" x14ac:dyDescent="0.3">
      <c r="A64" s="1410" t="s">
        <v>186</v>
      </c>
      <c r="B64" s="1411"/>
      <c r="C64" s="227" t="s">
        <v>187</v>
      </c>
      <c r="D64" s="228">
        <v>29</v>
      </c>
      <c r="E64" s="1419"/>
      <c r="F64" s="213" t="s">
        <v>188</v>
      </c>
      <c r="G64" s="219" t="s">
        <v>189</v>
      </c>
      <c r="H64" s="229"/>
      <c r="I64" s="230"/>
      <c r="J64" s="231"/>
      <c r="K64" s="232"/>
      <c r="L64" s="232"/>
      <c r="M64" s="233"/>
      <c r="P64" s="150"/>
      <c r="Q64" s="151"/>
    </row>
    <row r="65" spans="1:17" ht="21.75" customHeight="1" thickBot="1" x14ac:dyDescent="0.3">
      <c r="A65" s="234" t="s">
        <v>88</v>
      </c>
      <c r="B65" s="235" t="s">
        <v>62</v>
      </c>
      <c r="C65" s="236" t="s">
        <v>190</v>
      </c>
      <c r="D65" s="237" t="s">
        <v>191</v>
      </c>
      <c r="E65" s="1419"/>
      <c r="F65" s="213" t="s">
        <v>192</v>
      </c>
      <c r="G65" s="214" t="s">
        <v>193</v>
      </c>
      <c r="H65" s="238"/>
      <c r="I65" s="1421" t="s">
        <v>194</v>
      </c>
      <c r="J65" s="1423" t="s">
        <v>195</v>
      </c>
      <c r="K65" s="1421" t="s">
        <v>196</v>
      </c>
      <c r="L65" s="1408" t="s">
        <v>197</v>
      </c>
      <c r="M65" s="1408" t="s">
        <v>53</v>
      </c>
      <c r="P65" s="150"/>
      <c r="Q65" s="151"/>
    </row>
    <row r="66" spans="1:17" ht="20.25" customHeight="1" thickBot="1" x14ac:dyDescent="0.3">
      <c r="A66" s="1410" t="s">
        <v>198</v>
      </c>
      <c r="B66" s="1411"/>
      <c r="C66" s="239"/>
      <c r="D66" s="240"/>
      <c r="E66" s="1419"/>
      <c r="F66" s="213" t="s">
        <v>199</v>
      </c>
      <c r="G66" s="241">
        <v>0</v>
      </c>
      <c r="H66" s="242"/>
      <c r="I66" s="1421"/>
      <c r="J66" s="1423"/>
      <c r="K66" s="1421"/>
      <c r="L66" s="1408"/>
      <c r="M66" s="1408"/>
      <c r="O66" s="14" t="s">
        <v>34</v>
      </c>
      <c r="P66" s="150"/>
      <c r="Q66" s="151"/>
    </row>
    <row r="67" spans="1:17" ht="19.5" customHeight="1" thickBot="1" x14ac:dyDescent="0.3">
      <c r="A67" s="243" t="s">
        <v>200</v>
      </c>
      <c r="B67" s="244" t="s">
        <v>201</v>
      </c>
      <c r="C67" s="245"/>
      <c r="D67" s="246"/>
      <c r="E67" s="1419"/>
      <c r="F67" s="213" t="s">
        <v>202</v>
      </c>
      <c r="G67" s="247" t="s">
        <v>203</v>
      </c>
      <c r="H67" s="242"/>
      <c r="I67" s="1421"/>
      <c r="J67" s="1423"/>
      <c r="K67" s="1421"/>
      <c r="L67" s="1408"/>
      <c r="M67" s="1408"/>
      <c r="Q67" s="151"/>
    </row>
    <row r="68" spans="1:17" ht="36.75" customHeight="1" thickBot="1" x14ac:dyDescent="0.3">
      <c r="A68" s="1410" t="s">
        <v>204</v>
      </c>
      <c r="B68" s="1411"/>
      <c r="C68" s="248"/>
      <c r="D68" s="249"/>
      <c r="E68" s="1419"/>
      <c r="F68" s="250"/>
      <c r="G68" s="214"/>
      <c r="H68" s="251"/>
      <c r="I68" s="252" t="s">
        <v>205</v>
      </c>
      <c r="J68" s="253">
        <v>27777</v>
      </c>
      <c r="K68" s="254"/>
      <c r="L68" s="255">
        <v>1560</v>
      </c>
      <c r="M68" s="256">
        <f>J68+K68-L68</f>
        <v>26217</v>
      </c>
      <c r="Q68" s="151"/>
    </row>
    <row r="69" spans="1:17" ht="39.75" customHeight="1" thickBot="1" x14ac:dyDescent="0.3">
      <c r="A69" s="243" t="s">
        <v>200</v>
      </c>
      <c r="B69" s="244" t="s">
        <v>206</v>
      </c>
      <c r="C69" s="257"/>
      <c r="D69" s="258"/>
      <c r="E69" s="1419"/>
      <c r="F69" s="259"/>
      <c r="G69" s="214"/>
      <c r="H69" s="242"/>
      <c r="I69" s="260" t="s">
        <v>207</v>
      </c>
      <c r="J69" s="261">
        <v>95</v>
      </c>
      <c r="K69" s="262"/>
      <c r="L69" s="263"/>
      <c r="M69" s="264">
        <f t="shared" ref="M69:M89" si="3">J69+K69-L69</f>
        <v>95</v>
      </c>
      <c r="Q69" s="151"/>
    </row>
    <row r="70" spans="1:17" ht="48" customHeight="1" thickBot="1" x14ac:dyDescent="0.3">
      <c r="A70" s="1412" t="s">
        <v>208</v>
      </c>
      <c r="B70" s="1413"/>
      <c r="C70" s="1413"/>
      <c r="D70" s="1413"/>
      <c r="E70" s="1420"/>
      <c r="F70" s="259"/>
      <c r="G70" s="265"/>
      <c r="H70" s="266"/>
      <c r="I70" s="260" t="s">
        <v>209</v>
      </c>
      <c r="J70" s="261">
        <v>17</v>
      </c>
      <c r="K70" s="262"/>
      <c r="L70" s="263"/>
      <c r="M70" s="264">
        <f t="shared" si="3"/>
        <v>17</v>
      </c>
      <c r="Q70" s="151"/>
    </row>
    <row r="71" spans="1:17" ht="50.25" customHeight="1" thickBot="1" x14ac:dyDescent="0.3">
      <c r="A71" s="1414" t="s">
        <v>210</v>
      </c>
      <c r="B71" s="1415"/>
      <c r="C71" s="1416" t="s">
        <v>211</v>
      </c>
      <c r="D71" s="1417"/>
      <c r="E71" s="1417"/>
      <c r="F71" s="1417"/>
      <c r="G71" s="1417"/>
      <c r="H71" s="1417"/>
      <c r="I71" s="260" t="s">
        <v>212</v>
      </c>
      <c r="J71" s="261">
        <v>287</v>
      </c>
      <c r="K71" s="262"/>
      <c r="L71" s="263"/>
      <c r="M71" s="264">
        <f t="shared" si="3"/>
        <v>287</v>
      </c>
      <c r="Q71" s="151"/>
    </row>
    <row r="72" spans="1:17" ht="33.75" customHeight="1" thickBot="1" x14ac:dyDescent="0.3">
      <c r="A72" s="1397" t="s">
        <v>213</v>
      </c>
      <c r="B72" s="1398"/>
      <c r="C72" s="1538" t="s">
        <v>214</v>
      </c>
      <c r="D72" s="1539"/>
      <c r="E72" s="1539"/>
      <c r="F72" s="1540"/>
      <c r="G72" s="1540"/>
      <c r="H72" s="1539"/>
      <c r="I72" s="267" t="s">
        <v>215</v>
      </c>
      <c r="J72" s="261">
        <v>0</v>
      </c>
      <c r="K72" s="268"/>
      <c r="L72" s="262"/>
      <c r="M72" s="264">
        <f t="shared" si="3"/>
        <v>0</v>
      </c>
    </row>
    <row r="73" spans="1:17" ht="44.25" customHeight="1" thickBot="1" x14ac:dyDescent="0.3">
      <c r="A73" s="1402" t="s">
        <v>216</v>
      </c>
      <c r="B73" s="1403"/>
      <c r="C73" s="1403"/>
      <c r="D73" s="1403"/>
      <c r="E73" s="1403"/>
      <c r="F73" s="269" t="s">
        <v>217</v>
      </c>
      <c r="G73" s="269" t="s">
        <v>218</v>
      </c>
      <c r="H73" s="270" t="s">
        <v>219</v>
      </c>
      <c r="I73" s="271" t="s">
        <v>220</v>
      </c>
      <c r="J73" s="261">
        <v>40</v>
      </c>
      <c r="K73" s="262"/>
      <c r="L73" s="262"/>
      <c r="M73" s="264">
        <f t="shared" si="3"/>
        <v>40</v>
      </c>
    </row>
    <row r="74" spans="1:17" ht="45.75" customHeight="1" x14ac:dyDescent="0.25">
      <c r="A74" s="1502" t="s">
        <v>693</v>
      </c>
      <c r="B74" s="1503"/>
      <c r="C74" s="1503"/>
      <c r="D74" s="1503"/>
      <c r="E74" s="1504"/>
      <c r="F74" s="272">
        <v>0.29166666666666669</v>
      </c>
      <c r="G74" s="273">
        <v>0.6875</v>
      </c>
      <c r="H74" s="274">
        <v>0.39583333333333331</v>
      </c>
      <c r="I74" s="275" t="s">
        <v>222</v>
      </c>
      <c r="J74" s="261">
        <v>162</v>
      </c>
      <c r="K74" s="268"/>
      <c r="L74" s="262"/>
      <c r="M74" s="264">
        <f t="shared" si="3"/>
        <v>162</v>
      </c>
    </row>
    <row r="75" spans="1:17" ht="42.75" customHeight="1" x14ac:dyDescent="0.25">
      <c r="A75" s="1502" t="s">
        <v>694</v>
      </c>
      <c r="B75" s="1503"/>
      <c r="C75" s="1503"/>
      <c r="D75" s="1503"/>
      <c r="E75" s="1504"/>
      <c r="F75" s="273">
        <v>0.6875</v>
      </c>
      <c r="G75" s="276">
        <v>0.79166666666666663</v>
      </c>
      <c r="H75" s="277">
        <v>0.10416666666666667</v>
      </c>
      <c r="I75" s="271" t="s">
        <v>224</v>
      </c>
      <c r="J75" s="261">
        <v>3</v>
      </c>
      <c r="K75" s="268"/>
      <c r="L75" s="262"/>
      <c r="M75" s="264">
        <f t="shared" si="3"/>
        <v>3</v>
      </c>
    </row>
    <row r="76" spans="1:17" ht="38.25" customHeight="1" x14ac:dyDescent="0.25">
      <c r="A76" s="1502" t="s">
        <v>695</v>
      </c>
      <c r="B76" s="1503"/>
      <c r="C76" s="1503"/>
      <c r="D76" s="1503"/>
      <c r="E76" s="1504"/>
      <c r="F76" s="276">
        <v>0.79166666666666663</v>
      </c>
      <c r="G76" s="276">
        <v>0.84375</v>
      </c>
      <c r="H76" s="273">
        <v>5.2083333333333336E-2</v>
      </c>
      <c r="I76" s="278" t="s">
        <v>225</v>
      </c>
      <c r="J76" s="261">
        <v>13</v>
      </c>
      <c r="K76" s="268"/>
      <c r="L76" s="262"/>
      <c r="M76" s="264">
        <f t="shared" si="3"/>
        <v>13</v>
      </c>
    </row>
    <row r="77" spans="1:17" ht="42.75" customHeight="1" x14ac:dyDescent="0.25">
      <c r="A77" s="1502" t="s">
        <v>696</v>
      </c>
      <c r="B77" s="1503"/>
      <c r="C77" s="1503"/>
      <c r="D77" s="1503"/>
      <c r="E77" s="1504"/>
      <c r="F77" s="276">
        <v>0.84375</v>
      </c>
      <c r="G77" s="276">
        <v>0.86458333333333337</v>
      </c>
      <c r="H77" s="273">
        <v>2.0833333333333332E-2</v>
      </c>
      <c r="I77" s="267" t="s">
        <v>227</v>
      </c>
      <c r="J77" s="261">
        <v>6</v>
      </c>
      <c r="K77" s="279"/>
      <c r="L77" s="280"/>
      <c r="M77" s="264">
        <f t="shared" si="3"/>
        <v>6</v>
      </c>
    </row>
    <row r="78" spans="1:17" ht="44.25" customHeight="1" x14ac:dyDescent="0.25">
      <c r="A78" s="1502" t="s">
        <v>697</v>
      </c>
      <c r="B78" s="1503"/>
      <c r="C78" s="1503"/>
      <c r="D78" s="1503"/>
      <c r="E78" s="1504"/>
      <c r="F78" s="276">
        <v>0.86458333333333337</v>
      </c>
      <c r="G78" s="281">
        <v>0.96875</v>
      </c>
      <c r="H78" s="282">
        <v>0.10416666666666667</v>
      </c>
      <c r="I78" s="267" t="s">
        <v>229</v>
      </c>
      <c r="J78" s="261">
        <v>4</v>
      </c>
      <c r="K78" s="268"/>
      <c r="L78" s="283"/>
      <c r="M78" s="264">
        <f t="shared" si="3"/>
        <v>4</v>
      </c>
    </row>
    <row r="79" spans="1:17" ht="46.5" customHeight="1" x14ac:dyDescent="0.25">
      <c r="A79" s="1502" t="s">
        <v>698</v>
      </c>
      <c r="B79" s="1503"/>
      <c r="C79" s="1503"/>
      <c r="D79" s="1503"/>
      <c r="E79" s="1504"/>
      <c r="F79" s="281">
        <v>0.96875</v>
      </c>
      <c r="G79" s="281">
        <v>0.21875</v>
      </c>
      <c r="H79" s="282">
        <v>0.25</v>
      </c>
      <c r="I79" s="260" t="s">
        <v>231</v>
      </c>
      <c r="J79" s="261">
        <v>261</v>
      </c>
      <c r="K79" s="268">
        <v>208</v>
      </c>
      <c r="L79" s="262">
        <v>9</v>
      </c>
      <c r="M79" s="264">
        <f t="shared" si="3"/>
        <v>460</v>
      </c>
    </row>
    <row r="80" spans="1:17" ht="57" customHeight="1" x14ac:dyDescent="0.25">
      <c r="A80" s="1502" t="s">
        <v>699</v>
      </c>
      <c r="B80" s="1503"/>
      <c r="C80" s="1503"/>
      <c r="D80" s="1503"/>
      <c r="E80" s="1504"/>
      <c r="F80" s="281">
        <v>0.21875</v>
      </c>
      <c r="G80" s="281">
        <v>0.29166666666666669</v>
      </c>
      <c r="H80" s="282">
        <v>7.2916666666666671E-2</v>
      </c>
      <c r="I80" s="260" t="s">
        <v>233</v>
      </c>
      <c r="J80" s="261">
        <v>3</v>
      </c>
      <c r="K80" s="268"/>
      <c r="L80" s="262"/>
      <c r="M80" s="264">
        <f t="shared" si="3"/>
        <v>3</v>
      </c>
    </row>
    <row r="81" spans="1:16" ht="57" customHeight="1" x14ac:dyDescent="0.25">
      <c r="A81" s="1502"/>
      <c r="B81" s="1503"/>
      <c r="C81" s="1503"/>
      <c r="D81" s="1503"/>
      <c r="E81" s="1504"/>
      <c r="F81" s="276"/>
      <c r="G81" s="276"/>
      <c r="H81" s="273"/>
      <c r="I81" s="271" t="s">
        <v>235</v>
      </c>
      <c r="J81" s="261">
        <v>20</v>
      </c>
      <c r="K81" s="268"/>
      <c r="L81" s="263"/>
      <c r="M81" s="284">
        <f t="shared" si="3"/>
        <v>20</v>
      </c>
    </row>
    <row r="82" spans="1:16" ht="34.5" customHeight="1" x14ac:dyDescent="0.25">
      <c r="A82" s="1502"/>
      <c r="B82" s="1503"/>
      <c r="C82" s="1503"/>
      <c r="D82" s="1503"/>
      <c r="E82" s="1504"/>
      <c r="F82" s="276"/>
      <c r="G82" s="276"/>
      <c r="H82" s="273"/>
      <c r="I82" s="271" t="s">
        <v>237</v>
      </c>
      <c r="J82" s="261">
        <v>72</v>
      </c>
      <c r="K82" s="268"/>
      <c r="L82" s="262"/>
      <c r="M82" s="264">
        <f t="shared" si="3"/>
        <v>72</v>
      </c>
    </row>
    <row r="83" spans="1:16" ht="34.5" customHeight="1" x14ac:dyDescent="0.25">
      <c r="A83" s="1502"/>
      <c r="B83" s="1503"/>
      <c r="C83" s="1503"/>
      <c r="D83" s="1503"/>
      <c r="E83" s="1504"/>
      <c r="F83" s="276"/>
      <c r="G83" s="276"/>
      <c r="H83" s="273"/>
      <c r="I83" s="267" t="s">
        <v>239</v>
      </c>
      <c r="J83" s="261">
        <v>18</v>
      </c>
      <c r="K83" s="268"/>
      <c r="L83" s="262"/>
      <c r="M83" s="264">
        <f t="shared" si="3"/>
        <v>18</v>
      </c>
    </row>
    <row r="84" spans="1:16" ht="42.75" customHeight="1" x14ac:dyDescent="0.25">
      <c r="A84" s="1502"/>
      <c r="B84" s="1503"/>
      <c r="C84" s="1503"/>
      <c r="D84" s="1503"/>
      <c r="E84" s="1504"/>
      <c r="F84" s="276"/>
      <c r="G84" s="276"/>
      <c r="H84" s="273"/>
      <c r="I84" s="285" t="s">
        <v>241</v>
      </c>
      <c r="J84" s="261">
        <v>19</v>
      </c>
      <c r="K84" s="286"/>
      <c r="L84" s="262"/>
      <c r="M84" s="264">
        <f t="shared" si="3"/>
        <v>19</v>
      </c>
    </row>
    <row r="85" spans="1:16" ht="42.75" customHeight="1" x14ac:dyDescent="0.25">
      <c r="A85" s="1502"/>
      <c r="B85" s="1503"/>
      <c r="C85" s="1503"/>
      <c r="D85" s="1503"/>
      <c r="E85" s="1504"/>
      <c r="F85" s="276"/>
      <c r="G85" s="276"/>
      <c r="H85" s="274"/>
      <c r="I85" s="285" t="s">
        <v>243</v>
      </c>
      <c r="J85" s="261">
        <v>393</v>
      </c>
      <c r="K85" s="268"/>
      <c r="L85" s="262"/>
      <c r="M85" s="264">
        <f t="shared" si="3"/>
        <v>393</v>
      </c>
    </row>
    <row r="86" spans="1:16" ht="41.25" customHeight="1" x14ac:dyDescent="0.25">
      <c r="A86" s="1502" t="s">
        <v>700</v>
      </c>
      <c r="B86" s="1503"/>
      <c r="C86" s="1503"/>
      <c r="D86" s="1503"/>
      <c r="E86" s="1504"/>
      <c r="F86" s="276"/>
      <c r="G86" s="276"/>
      <c r="H86" s="274"/>
      <c r="I86" s="260" t="s">
        <v>245</v>
      </c>
      <c r="J86" s="261">
        <v>40</v>
      </c>
      <c r="K86" s="279"/>
      <c r="L86" s="280"/>
      <c r="M86" s="264">
        <f t="shared" si="3"/>
        <v>40</v>
      </c>
      <c r="O86" s="14" t="s">
        <v>34</v>
      </c>
    </row>
    <row r="87" spans="1:16" ht="32.25" customHeight="1" x14ac:dyDescent="0.25">
      <c r="A87" s="1502"/>
      <c r="B87" s="1503"/>
      <c r="C87" s="1503"/>
      <c r="D87" s="1503"/>
      <c r="E87" s="1504"/>
      <c r="F87" s="276"/>
      <c r="G87" s="276"/>
      <c r="H87" s="274"/>
      <c r="I87" s="287" t="s">
        <v>246</v>
      </c>
      <c r="J87" s="283">
        <v>0</v>
      </c>
      <c r="K87" s="268"/>
      <c r="L87" s="263"/>
      <c r="M87" s="264">
        <f t="shared" si="3"/>
        <v>0</v>
      </c>
    </row>
    <row r="88" spans="1:16" ht="26.25" customHeight="1" x14ac:dyDescent="0.25">
      <c r="A88" s="1502"/>
      <c r="B88" s="1503"/>
      <c r="C88" s="1503"/>
      <c r="D88" s="1503"/>
      <c r="E88" s="1504"/>
      <c r="F88" s="276"/>
      <c r="G88" s="276"/>
      <c r="H88" s="274"/>
      <c r="I88" s="287" t="s">
        <v>248</v>
      </c>
      <c r="J88" s="283">
        <v>165</v>
      </c>
      <c r="K88" s="268"/>
      <c r="L88" s="262"/>
      <c r="M88" s="264">
        <f t="shared" si="3"/>
        <v>165</v>
      </c>
    </row>
    <row r="89" spans="1:16" ht="33.75" customHeight="1" x14ac:dyDescent="0.25">
      <c r="A89" s="1499"/>
      <c r="B89" s="1500"/>
      <c r="C89" s="1500"/>
      <c r="D89" s="1500"/>
      <c r="E89" s="1501"/>
      <c r="F89" s="288"/>
      <c r="G89" s="288"/>
      <c r="H89" s="289"/>
      <c r="I89" s="287" t="s">
        <v>249</v>
      </c>
      <c r="J89" s="283">
        <v>0</v>
      </c>
      <c r="K89" s="268"/>
      <c r="L89" s="262"/>
      <c r="M89" s="264">
        <f t="shared" si="3"/>
        <v>0</v>
      </c>
    </row>
    <row r="90" spans="1:16" ht="19.5" customHeight="1" thickBot="1" x14ac:dyDescent="0.3">
      <c r="A90" s="1502"/>
      <c r="B90" s="1503"/>
      <c r="C90" s="1503"/>
      <c r="D90" s="1503"/>
      <c r="E90" s="1504"/>
      <c r="F90" s="288"/>
      <c r="G90" s="288"/>
      <c r="H90" s="289"/>
      <c r="I90" s="290"/>
      <c r="J90" s="283"/>
      <c r="K90" s="268"/>
      <c r="L90" s="262"/>
      <c r="M90" s="264"/>
    </row>
    <row r="91" spans="1:16" ht="29.25" customHeight="1" thickBot="1" x14ac:dyDescent="0.3">
      <c r="A91" s="1505"/>
      <c r="B91" s="1506"/>
      <c r="C91" s="1506"/>
      <c r="D91" s="1506"/>
      <c r="E91" s="1507"/>
      <c r="F91" s="291"/>
      <c r="G91" s="292"/>
      <c r="H91" s="293">
        <f>H74+H75+H76+H77+H78+H79+H80+H81+H82+H83+H84+H85+H86+H87+H88+H89+H90</f>
        <v>1</v>
      </c>
      <c r="I91" s="294"/>
      <c r="J91" s="295"/>
      <c r="K91" s="296"/>
      <c r="L91" s="297"/>
      <c r="M91" s="298"/>
    </row>
    <row r="92" spans="1:16" ht="14.25" customHeight="1" x14ac:dyDescent="0.25">
      <c r="A92" s="1378" t="s">
        <v>250</v>
      </c>
      <c r="B92" s="1379"/>
      <c r="C92" s="1379"/>
      <c r="D92" s="1379"/>
      <c r="E92" s="1379"/>
      <c r="F92" s="1380"/>
      <c r="G92" s="1384" t="s">
        <v>251</v>
      </c>
      <c r="H92" s="1385"/>
      <c r="I92" s="1508"/>
      <c r="J92" s="1508"/>
      <c r="K92" s="1508"/>
      <c r="L92" s="1508"/>
      <c r="M92" s="1509"/>
      <c r="P92" s="14" t="s">
        <v>34</v>
      </c>
    </row>
    <row r="93" spans="1:16" ht="15" customHeight="1" thickBot="1" x14ac:dyDescent="0.3">
      <c r="A93" s="1381"/>
      <c r="B93" s="1382"/>
      <c r="C93" s="1382"/>
      <c r="D93" s="1382"/>
      <c r="E93" s="1382"/>
      <c r="F93" s="1383"/>
      <c r="G93" s="1534"/>
      <c r="H93" s="1508"/>
      <c r="I93" s="1508"/>
      <c r="J93" s="1508"/>
      <c r="K93" s="1508"/>
      <c r="L93" s="1508"/>
      <c r="M93" s="1509"/>
    </row>
    <row r="94" spans="1:16" ht="47.25" customHeight="1" thickBot="1" x14ac:dyDescent="0.3">
      <c r="A94" s="1358" t="s">
        <v>701</v>
      </c>
      <c r="B94" s="1359"/>
      <c r="C94" s="1359"/>
      <c r="D94" s="1359"/>
      <c r="E94" s="1359"/>
      <c r="F94" s="1360"/>
      <c r="G94" s="299" t="s">
        <v>253</v>
      </c>
      <c r="H94" s="300" t="s">
        <v>254</v>
      </c>
      <c r="I94" s="301" t="s">
        <v>255</v>
      </c>
      <c r="J94" s="1533" t="s">
        <v>256</v>
      </c>
      <c r="K94" s="1533"/>
      <c r="L94" s="1533"/>
      <c r="M94" s="1533"/>
    </row>
    <row r="95" spans="1:16" ht="23.25" customHeight="1" thickBot="1" x14ac:dyDescent="0.35">
      <c r="A95" s="1364" t="s">
        <v>257</v>
      </c>
      <c r="B95" s="1365"/>
      <c r="C95" s="1365"/>
      <c r="D95" s="1365"/>
      <c r="E95" s="1365"/>
      <c r="F95" s="1366"/>
      <c r="G95" s="302">
        <v>2054</v>
      </c>
      <c r="H95" s="302">
        <v>0.8</v>
      </c>
      <c r="I95" s="303">
        <v>36.6</v>
      </c>
      <c r="J95" s="1543" t="s">
        <v>258</v>
      </c>
      <c r="K95" s="1543"/>
      <c r="L95" s="1543"/>
      <c r="M95" s="1543"/>
    </row>
    <row r="96" spans="1:16" ht="23.25" customHeight="1" thickBot="1" x14ac:dyDescent="0.4">
      <c r="A96" s="304"/>
      <c r="B96" s="305"/>
      <c r="C96" s="305"/>
      <c r="D96" s="305"/>
      <c r="E96" s="305"/>
      <c r="F96" s="306"/>
      <c r="G96" s="302"/>
      <c r="H96" s="307"/>
      <c r="I96" s="308"/>
      <c r="J96" s="1543" t="s">
        <v>259</v>
      </c>
      <c r="K96" s="1543"/>
      <c r="L96" s="1543"/>
      <c r="M96" s="1543"/>
    </row>
    <row r="97" spans="1:14" ht="39" customHeight="1" thickBot="1" x14ac:dyDescent="0.4">
      <c r="A97" s="1367" t="s">
        <v>260</v>
      </c>
      <c r="B97" s="1368"/>
      <c r="C97" s="309" t="s">
        <v>261</v>
      </c>
      <c r="D97" s="310" t="s">
        <v>262</v>
      </c>
      <c r="E97" s="311" t="s">
        <v>263</v>
      </c>
      <c r="F97" s="312" t="s">
        <v>264</v>
      </c>
      <c r="G97" s="307"/>
      <c r="H97" s="307"/>
      <c r="I97" s="308"/>
      <c r="J97" s="1533" t="s">
        <v>265</v>
      </c>
      <c r="K97" s="1533"/>
      <c r="L97" s="1533"/>
      <c r="M97" s="1533"/>
      <c r="N97" s="313"/>
    </row>
    <row r="98" spans="1:14" ht="23.25" customHeight="1" x14ac:dyDescent="0.35">
      <c r="A98" s="1329"/>
      <c r="B98" s="1330"/>
      <c r="C98" s="314"/>
      <c r="D98" s="315"/>
      <c r="E98" s="316"/>
      <c r="F98" s="317"/>
      <c r="G98" s="318"/>
      <c r="H98" s="319"/>
      <c r="I98" s="320"/>
      <c r="J98" s="1533" t="s">
        <v>266</v>
      </c>
      <c r="K98" s="1533"/>
      <c r="L98" s="1533"/>
      <c r="M98" s="1533"/>
      <c r="N98" s="321"/>
    </row>
    <row r="99" spans="1:14" ht="21.75" customHeight="1" x14ac:dyDescent="0.35">
      <c r="A99" s="1329" t="s">
        <v>267</v>
      </c>
      <c r="B99" s="1330"/>
      <c r="C99" s="314" t="s">
        <v>268</v>
      </c>
      <c r="D99" s="315">
        <v>44601</v>
      </c>
      <c r="E99" s="316">
        <v>1</v>
      </c>
      <c r="F99" s="317" t="s">
        <v>269</v>
      </c>
      <c r="G99" s="302"/>
      <c r="H99" s="307"/>
      <c r="I99" s="308"/>
      <c r="J99" s="1533"/>
      <c r="K99" s="1533"/>
      <c r="L99" s="1533"/>
      <c r="M99" s="1533"/>
    </row>
    <row r="100" spans="1:14" ht="23.25" customHeight="1" x14ac:dyDescent="0.3">
      <c r="A100" s="1347" t="s">
        <v>267</v>
      </c>
      <c r="B100" s="1348"/>
      <c r="C100" s="1349" t="s">
        <v>270</v>
      </c>
      <c r="D100" s="1351">
        <v>44601</v>
      </c>
      <c r="E100" s="1353">
        <v>1</v>
      </c>
      <c r="F100" s="1494" t="s">
        <v>271</v>
      </c>
      <c r="G100" s="302"/>
      <c r="H100" s="302"/>
      <c r="I100" s="303"/>
      <c r="J100" s="1543" t="s">
        <v>272</v>
      </c>
      <c r="K100" s="1543"/>
      <c r="L100" s="1543"/>
      <c r="M100" s="1543"/>
    </row>
    <row r="101" spans="1:14" ht="15" customHeight="1" thickBot="1" x14ac:dyDescent="0.3">
      <c r="A101" s="1329"/>
      <c r="B101" s="1330"/>
      <c r="C101" s="1350"/>
      <c r="D101" s="1352"/>
      <c r="E101" s="1354"/>
      <c r="F101" s="1495"/>
      <c r="G101" s="322"/>
      <c r="H101" s="322"/>
      <c r="I101" s="323"/>
      <c r="J101" s="1533"/>
      <c r="K101" s="1533"/>
      <c r="L101" s="1533"/>
      <c r="M101" s="1533"/>
    </row>
    <row r="102" spans="1:14" ht="25.5" customHeight="1" thickBot="1" x14ac:dyDescent="0.3">
      <c r="A102" s="1541"/>
      <c r="B102" s="1542"/>
      <c r="C102" s="324"/>
      <c r="D102" s="315"/>
      <c r="E102" s="325"/>
      <c r="F102" s="326"/>
      <c r="G102" s="1338" t="s">
        <v>275</v>
      </c>
      <c r="H102" s="1338"/>
      <c r="I102" s="1338"/>
      <c r="J102" s="1338"/>
      <c r="K102" s="1338"/>
      <c r="L102" s="1338"/>
      <c r="M102" s="1339"/>
    </row>
    <row r="103" spans="1:14" ht="29.25" customHeight="1" thickBot="1" x14ac:dyDescent="0.3">
      <c r="A103" s="1329"/>
      <c r="B103" s="1330"/>
      <c r="C103" s="324"/>
      <c r="D103" s="315"/>
      <c r="E103" s="316"/>
      <c r="F103" s="326"/>
      <c r="G103" s="327" t="s">
        <v>276</v>
      </c>
      <c r="H103" s="1340" t="s">
        <v>277</v>
      </c>
      <c r="I103" s="1340"/>
      <c r="J103" s="1340"/>
      <c r="K103" s="1340"/>
      <c r="L103" s="1340"/>
      <c r="M103" s="328" t="s">
        <v>278</v>
      </c>
    </row>
    <row r="104" spans="1:14" ht="27.75" customHeight="1" x14ac:dyDescent="0.25">
      <c r="A104" s="1329"/>
      <c r="B104" s="1330"/>
      <c r="C104" s="314"/>
      <c r="D104" s="315"/>
      <c r="E104" s="316"/>
      <c r="F104" s="317"/>
      <c r="G104" s="329"/>
      <c r="H104" s="1325" t="s">
        <v>279</v>
      </c>
      <c r="I104" s="1325"/>
      <c r="J104" s="1325"/>
      <c r="K104" s="1325"/>
      <c r="L104" s="1325"/>
      <c r="M104" s="330" t="s">
        <v>280</v>
      </c>
    </row>
    <row r="105" spans="1:14" ht="20.25" customHeight="1" x14ac:dyDescent="0.25">
      <c r="A105" s="1329"/>
      <c r="B105" s="1330"/>
      <c r="C105" s="324"/>
      <c r="D105" s="315"/>
      <c r="E105" s="316"/>
      <c r="F105" s="331"/>
      <c r="G105" s="329"/>
      <c r="H105" s="1335" t="s">
        <v>508</v>
      </c>
      <c r="I105" s="1336"/>
      <c r="J105" s="1336"/>
      <c r="K105" s="1336"/>
      <c r="L105" s="1337"/>
      <c r="M105" s="330" t="s">
        <v>280</v>
      </c>
    </row>
    <row r="106" spans="1:14" ht="21.75" customHeight="1" x14ac:dyDescent="0.25">
      <c r="A106" s="1329"/>
      <c r="B106" s="1330"/>
      <c r="C106" s="324"/>
      <c r="D106" s="315"/>
      <c r="E106" s="316"/>
      <c r="F106" s="331"/>
      <c r="G106" s="329"/>
      <c r="H106" s="1325" t="s">
        <v>283</v>
      </c>
      <c r="I106" s="1325"/>
      <c r="J106" s="1325"/>
      <c r="K106" s="1325"/>
      <c r="L106" s="1325"/>
      <c r="M106" s="330" t="s">
        <v>280</v>
      </c>
    </row>
    <row r="107" spans="1:14" ht="21.75" customHeight="1" x14ac:dyDescent="0.25">
      <c r="A107" s="1329"/>
      <c r="B107" s="1330"/>
      <c r="C107" s="324"/>
      <c r="D107" s="333"/>
      <c r="E107" s="325"/>
      <c r="F107" s="331"/>
      <c r="G107" s="334"/>
      <c r="H107" s="1321" t="s">
        <v>284</v>
      </c>
      <c r="I107" s="1321"/>
      <c r="J107" s="1321"/>
      <c r="K107" s="1321"/>
      <c r="L107" s="1321"/>
      <c r="M107" s="330" t="s">
        <v>280</v>
      </c>
    </row>
    <row r="108" spans="1:14" ht="21.75" customHeight="1" x14ac:dyDescent="0.25">
      <c r="A108" s="1329"/>
      <c r="B108" s="1330"/>
      <c r="C108" s="324"/>
      <c r="D108" s="333"/>
      <c r="E108" s="325"/>
      <c r="F108" s="331"/>
      <c r="G108" s="329"/>
      <c r="H108" s="1325" t="s">
        <v>285</v>
      </c>
      <c r="I108" s="1325"/>
      <c r="J108" s="1325"/>
      <c r="K108" s="1325"/>
      <c r="L108" s="1325"/>
      <c r="M108" s="330" t="s">
        <v>280</v>
      </c>
    </row>
    <row r="109" spans="1:14" ht="21.75" customHeight="1" x14ac:dyDescent="0.25">
      <c r="A109" s="1329"/>
      <c r="B109" s="1330"/>
      <c r="C109" s="324"/>
      <c r="D109" s="333"/>
      <c r="E109" s="325"/>
      <c r="F109" s="331"/>
      <c r="G109" s="329" t="s">
        <v>702</v>
      </c>
      <c r="H109" s="1325" t="s">
        <v>579</v>
      </c>
      <c r="I109" s="1325"/>
      <c r="J109" s="1325"/>
      <c r="K109" s="1325"/>
      <c r="L109" s="1325"/>
      <c r="M109" s="330"/>
    </row>
    <row r="110" spans="1:14" ht="24.75" customHeight="1" thickBot="1" x14ac:dyDescent="0.3">
      <c r="A110" s="1333"/>
      <c r="B110" s="1334"/>
      <c r="C110" s="335"/>
      <c r="D110" s="333"/>
      <c r="E110" s="325"/>
      <c r="F110" s="331"/>
      <c r="G110" s="329"/>
      <c r="H110" s="1325"/>
      <c r="I110" s="1325"/>
      <c r="J110" s="1325"/>
      <c r="K110" s="1325"/>
      <c r="L110" s="1325"/>
      <c r="M110" s="330"/>
    </row>
    <row r="111" spans="1:14" ht="29.25" customHeight="1" thickBot="1" x14ac:dyDescent="0.3">
      <c r="A111" s="1488" t="s">
        <v>703</v>
      </c>
      <c r="B111" s="1489"/>
      <c r="C111" s="1489"/>
      <c r="D111" s="1489"/>
      <c r="E111" s="1489"/>
      <c r="F111" s="1490"/>
      <c r="G111" s="329"/>
      <c r="H111" s="1325"/>
      <c r="I111" s="1325"/>
      <c r="J111" s="1325"/>
      <c r="K111" s="1325"/>
      <c r="L111" s="1325"/>
      <c r="M111" s="330"/>
    </row>
    <row r="112" spans="1:14" ht="47.25" customHeight="1" thickBot="1" x14ac:dyDescent="0.3">
      <c r="A112" s="1491" t="s">
        <v>380</v>
      </c>
      <c r="B112" s="1492"/>
      <c r="C112" s="1492"/>
      <c r="D112" s="1492"/>
      <c r="E112" s="1492"/>
      <c r="F112" s="1493"/>
      <c r="G112" s="336"/>
      <c r="H112" s="1325"/>
      <c r="I112" s="1325"/>
      <c r="J112" s="1325"/>
      <c r="K112" s="1325"/>
      <c r="L112" s="1325"/>
      <c r="M112" s="337"/>
    </row>
    <row r="113" spans="1:13" ht="24" thickTop="1" x14ac:dyDescent="0.25">
      <c r="A113" s="338"/>
      <c r="B113" s="338"/>
      <c r="C113" s="338"/>
      <c r="D113" s="338"/>
      <c r="E113" s="338"/>
      <c r="F113" s="338"/>
      <c r="G113" s="339"/>
      <c r="H113" s="338"/>
      <c r="I113" s="340"/>
      <c r="J113" s="340"/>
      <c r="K113" s="340"/>
      <c r="L113" s="340"/>
      <c r="M113" s="341"/>
    </row>
    <row r="115" spans="1:13" x14ac:dyDescent="0.25">
      <c r="C115" s="14"/>
      <c r="F115" s="342"/>
      <c r="G115" s="343"/>
      <c r="I115" s="343"/>
      <c r="J115" s="343"/>
      <c r="K115" s="343"/>
    </row>
    <row r="116" spans="1:13" x14ac:dyDescent="0.25">
      <c r="A116" s="344"/>
      <c r="C116" s="14"/>
      <c r="F116" s="343"/>
      <c r="G116" s="343"/>
    </row>
    <row r="117" spans="1:13" x14ac:dyDescent="0.25">
      <c r="A117" s="343"/>
      <c r="B117" s="343"/>
      <c r="C117" s="343"/>
      <c r="D117" s="343"/>
      <c r="F117" s="343"/>
    </row>
    <row r="118" spans="1:13" x14ac:dyDescent="0.25">
      <c r="A118" s="343"/>
      <c r="B118" s="343"/>
      <c r="C118" s="343"/>
      <c r="D118" s="343"/>
      <c r="E118" s="343"/>
    </row>
    <row r="711" spans="3:13" x14ac:dyDescent="0.25">
      <c r="C711" s="14"/>
      <c r="L711" s="14" t="s">
        <v>289</v>
      </c>
      <c r="M711" s="14" t="s">
        <v>290</v>
      </c>
    </row>
  </sheetData>
  <mergeCells count="111">
    <mergeCell ref="L10:L12"/>
    <mergeCell ref="M10:M12"/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H6:I6"/>
    <mergeCell ref="J6:M6"/>
    <mergeCell ref="A16:B16"/>
    <mergeCell ref="A19:B19"/>
    <mergeCell ref="A20:B20"/>
    <mergeCell ref="A21:B21"/>
    <mergeCell ref="A22:B22"/>
    <mergeCell ref="A27:B27"/>
    <mergeCell ref="I10:I12"/>
    <mergeCell ref="J10:J12"/>
    <mergeCell ref="K10:K12"/>
    <mergeCell ref="E58:G58"/>
    <mergeCell ref="E60:E70"/>
    <mergeCell ref="A64:B64"/>
    <mergeCell ref="I65:I67"/>
    <mergeCell ref="J65:J67"/>
    <mergeCell ref="K65:K67"/>
    <mergeCell ref="A34:B34"/>
    <mergeCell ref="A39:B39"/>
    <mergeCell ref="A47:B47"/>
    <mergeCell ref="C47:D47"/>
    <mergeCell ref="E47:H47"/>
    <mergeCell ref="E57:G57"/>
    <mergeCell ref="A72:B72"/>
    <mergeCell ref="C72:H72"/>
    <mergeCell ref="A73:E73"/>
    <mergeCell ref="A74:E74"/>
    <mergeCell ref="A75:E75"/>
    <mergeCell ref="A76:E76"/>
    <mergeCell ref="L65:L67"/>
    <mergeCell ref="M65:M67"/>
    <mergeCell ref="A66:B66"/>
    <mergeCell ref="A68:B68"/>
    <mergeCell ref="A70:D70"/>
    <mergeCell ref="A71:B71"/>
    <mergeCell ref="C71:H71"/>
    <mergeCell ref="A83:E83"/>
    <mergeCell ref="A84:E84"/>
    <mergeCell ref="A85:E85"/>
    <mergeCell ref="A86:E86"/>
    <mergeCell ref="A87:E87"/>
    <mergeCell ref="A88:E88"/>
    <mergeCell ref="A77:E77"/>
    <mergeCell ref="A78:E78"/>
    <mergeCell ref="A79:E79"/>
    <mergeCell ref="A80:E80"/>
    <mergeCell ref="A81:E81"/>
    <mergeCell ref="A82:E82"/>
    <mergeCell ref="A95:F95"/>
    <mergeCell ref="J95:M95"/>
    <mergeCell ref="J96:M96"/>
    <mergeCell ref="A97:B97"/>
    <mergeCell ref="J97:M97"/>
    <mergeCell ref="A98:B98"/>
    <mergeCell ref="J98:M98"/>
    <mergeCell ref="A89:E89"/>
    <mergeCell ref="A90:E90"/>
    <mergeCell ref="A91:E91"/>
    <mergeCell ref="A92:F93"/>
    <mergeCell ref="G92:M93"/>
    <mergeCell ref="A94:F94"/>
    <mergeCell ref="J94:M94"/>
    <mergeCell ref="A99:B99"/>
    <mergeCell ref="J99:M99"/>
    <mergeCell ref="A100:B101"/>
    <mergeCell ref="C100:C101"/>
    <mergeCell ref="D100:D101"/>
    <mergeCell ref="E100:E101"/>
    <mergeCell ref="F100:F101"/>
    <mergeCell ref="J100:M100"/>
    <mergeCell ref="J101:M101"/>
    <mergeCell ref="A105:B105"/>
    <mergeCell ref="H105:L105"/>
    <mergeCell ref="A106:B106"/>
    <mergeCell ref="H106:L106"/>
    <mergeCell ref="A107:B107"/>
    <mergeCell ref="H107:L107"/>
    <mergeCell ref="A102:B102"/>
    <mergeCell ref="G102:M102"/>
    <mergeCell ref="A103:B103"/>
    <mergeCell ref="H103:L103"/>
    <mergeCell ref="A104:B104"/>
    <mergeCell ref="H104:L104"/>
    <mergeCell ref="A111:F111"/>
    <mergeCell ref="H111:L111"/>
    <mergeCell ref="A112:F112"/>
    <mergeCell ref="H112:L112"/>
    <mergeCell ref="A108:B108"/>
    <mergeCell ref="H108:L108"/>
    <mergeCell ref="A109:B109"/>
    <mergeCell ref="H109:L109"/>
    <mergeCell ref="A110:B110"/>
    <mergeCell ref="H110:L110"/>
  </mergeCells>
  <printOptions verticalCentered="1"/>
  <pageMargins left="0.23622047244094491" right="0.23622047244094491" top="0.39370078740157483" bottom="0.15748031496062992" header="0.19685039370078741" footer="0.31496062992125984"/>
  <pageSetup paperSize="9" scale="24" orientation="portrait" horizontalDpi="300" verticalDpi="300" r:id="rId1"/>
  <rowBreaks count="1" manualBreakCount="1">
    <brk id="11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3EF9-F0D5-47E1-BDD7-CA9686323C88}">
  <sheetPr>
    <pageSetUpPr fitToPage="1"/>
  </sheetPr>
  <dimension ref="A1:V711"/>
  <sheetViews>
    <sheetView view="pageBreakPreview" zoomScale="60" zoomScaleNormal="57" workbookViewId="0">
      <selection activeCell="H2" sqref="H2:J2"/>
    </sheetView>
  </sheetViews>
  <sheetFormatPr defaultRowHeight="14.25" x14ac:dyDescent="0.25"/>
  <cols>
    <col min="1" max="1" width="24.140625" style="14" customWidth="1"/>
    <col min="2" max="2" width="24.85546875" style="14" customWidth="1"/>
    <col min="3" max="3" width="66.5703125" style="15" customWidth="1"/>
    <col min="4" max="4" width="18.85546875" style="14" customWidth="1"/>
    <col min="5" max="5" width="16.7109375" style="14" customWidth="1"/>
    <col min="6" max="6" width="30.42578125" style="14" customWidth="1"/>
    <col min="7" max="7" width="20.28515625" style="14" customWidth="1"/>
    <col min="8" max="8" width="25.7109375" style="14" customWidth="1"/>
    <col min="9" max="9" width="33.85546875" style="14" customWidth="1"/>
    <col min="10" max="10" width="19.28515625" style="14" customWidth="1"/>
    <col min="11" max="11" width="20.7109375" style="14" customWidth="1"/>
    <col min="12" max="12" width="23.28515625" style="14" customWidth="1"/>
    <col min="13" max="13" width="31" style="14" customWidth="1"/>
    <col min="14" max="14" width="14.85546875" style="14" customWidth="1"/>
    <col min="15" max="16" width="7.85546875" style="14" customWidth="1"/>
    <col min="17" max="16384" width="9.140625" style="14"/>
  </cols>
  <sheetData>
    <row r="1" spans="1:16" ht="2.25" customHeight="1" thickBot="1" x14ac:dyDescent="0.3"/>
    <row r="2" spans="1:16" ht="28.5" thickBot="1" x14ac:dyDescent="0.3">
      <c r="A2" s="1463"/>
      <c r="B2" s="1464"/>
      <c r="C2" s="1464"/>
      <c r="D2" s="1464"/>
      <c r="E2" s="1464"/>
      <c r="F2" s="1464"/>
      <c r="G2" s="1465"/>
      <c r="H2" s="1469" t="s">
        <v>30</v>
      </c>
      <c r="I2" s="1470"/>
      <c r="J2" s="1471"/>
      <c r="K2" s="1519">
        <v>2617</v>
      </c>
      <c r="L2" s="1520"/>
      <c r="M2" s="1521"/>
    </row>
    <row r="3" spans="1:16" ht="26.25" thickBot="1" x14ac:dyDescent="0.3">
      <c r="A3" s="1466"/>
      <c r="B3" s="1467"/>
      <c r="C3" s="1467"/>
      <c r="D3" s="1467"/>
      <c r="E3" s="1467"/>
      <c r="F3" s="1467"/>
      <c r="G3" s="1468"/>
      <c r="H3" s="1478" t="s">
        <v>31</v>
      </c>
      <c r="I3" s="1479"/>
      <c r="J3" s="1480"/>
      <c r="K3" s="1522"/>
      <c r="L3" s="1523"/>
      <c r="M3" s="1524"/>
    </row>
    <row r="4" spans="1:16" ht="30" x14ac:dyDescent="0.25">
      <c r="A4" s="1466"/>
      <c r="B4" s="1467"/>
      <c r="C4" s="1467"/>
      <c r="D4" s="1467"/>
      <c r="E4" s="1467"/>
      <c r="F4" s="1467"/>
      <c r="G4" s="1468"/>
      <c r="H4" s="1525" t="s">
        <v>32</v>
      </c>
      <c r="I4" s="1526"/>
      <c r="J4" s="1527">
        <v>2617</v>
      </c>
      <c r="K4" s="1528"/>
      <c r="L4" s="1528"/>
      <c r="M4" s="1529"/>
    </row>
    <row r="5" spans="1:16" ht="30" x14ac:dyDescent="0.25">
      <c r="A5" s="1466"/>
      <c r="B5" s="1467"/>
      <c r="C5" s="1467"/>
      <c r="D5" s="1467"/>
      <c r="E5" s="1467"/>
      <c r="F5" s="1467"/>
      <c r="G5" s="1468"/>
      <c r="H5" s="1514" t="s">
        <v>33</v>
      </c>
      <c r="I5" s="1515"/>
      <c r="J5" s="1527">
        <v>2617</v>
      </c>
      <c r="K5" s="1528"/>
      <c r="L5" s="1528"/>
      <c r="M5" s="1529"/>
      <c r="P5" s="14" t="s">
        <v>34</v>
      </c>
    </row>
    <row r="6" spans="1:16" ht="30" x14ac:dyDescent="0.25">
      <c r="A6" s="1466"/>
      <c r="B6" s="1467"/>
      <c r="C6" s="1467"/>
      <c r="D6" s="1467"/>
      <c r="E6" s="1467"/>
      <c r="F6" s="1467"/>
      <c r="G6" s="1468"/>
      <c r="H6" s="1514" t="s">
        <v>35</v>
      </c>
      <c r="I6" s="1515"/>
      <c r="J6" s="1530"/>
      <c r="K6" s="1531"/>
      <c r="L6" s="1531"/>
      <c r="M6" s="1532"/>
    </row>
    <row r="7" spans="1:16" ht="30" x14ac:dyDescent="0.25">
      <c r="A7" s="1466"/>
      <c r="B7" s="1467"/>
      <c r="C7" s="1467"/>
      <c r="D7" s="1467"/>
      <c r="E7" s="1467"/>
      <c r="F7" s="1467"/>
      <c r="G7" s="1468"/>
      <c r="H7" s="1514" t="s">
        <v>36</v>
      </c>
      <c r="I7" s="1515"/>
      <c r="J7" s="1516"/>
      <c r="K7" s="1517"/>
      <c r="L7" s="1517"/>
      <c r="M7" s="1518"/>
    </row>
    <row r="8" spans="1:16" ht="26.25" customHeight="1" thickBot="1" x14ac:dyDescent="0.3">
      <c r="A8" s="1466"/>
      <c r="B8" s="1467"/>
      <c r="C8" s="1467"/>
      <c r="D8" s="1467"/>
      <c r="E8" s="1467"/>
      <c r="F8" s="1467"/>
      <c r="G8" s="1468"/>
      <c r="H8" s="1514" t="s">
        <v>37</v>
      </c>
      <c r="I8" s="1515"/>
      <c r="J8" s="1516"/>
      <c r="K8" s="1517"/>
      <c r="L8" s="1517"/>
      <c r="M8" s="1518"/>
    </row>
    <row r="9" spans="1:16" ht="21.75" customHeight="1" thickBot="1" x14ac:dyDescent="0.3">
      <c r="A9" s="1460" t="s">
        <v>38</v>
      </c>
      <c r="B9" s="1461"/>
      <c r="C9" s="1460" t="s">
        <v>39</v>
      </c>
      <c r="D9" s="1462"/>
      <c r="E9" s="1462"/>
      <c r="F9" s="1462"/>
      <c r="G9" s="1462"/>
      <c r="H9" s="1461"/>
      <c r="I9" s="1427"/>
      <c r="J9" s="1429"/>
      <c r="K9" s="1429"/>
      <c r="L9" s="1429"/>
      <c r="M9" s="1428"/>
      <c r="N9" s="14" t="s">
        <v>40</v>
      </c>
    </row>
    <row r="10" spans="1:16" ht="28.5" customHeight="1" thickBot="1" x14ac:dyDescent="0.3">
      <c r="A10" s="16" t="s">
        <v>41</v>
      </c>
      <c r="B10" s="17" t="s">
        <v>42</v>
      </c>
      <c r="C10" s="18" t="s">
        <v>43</v>
      </c>
      <c r="D10" s="19" t="s">
        <v>44</v>
      </c>
      <c r="E10" s="20" t="s">
        <v>45</v>
      </c>
      <c r="F10" s="21" t="s">
        <v>46</v>
      </c>
      <c r="G10" s="19" t="s">
        <v>47</v>
      </c>
      <c r="H10" s="22" t="s">
        <v>48</v>
      </c>
      <c r="I10" s="1441" t="s">
        <v>49</v>
      </c>
      <c r="J10" s="1444" t="s">
        <v>50</v>
      </c>
      <c r="K10" s="1447" t="s">
        <v>51</v>
      </c>
      <c r="L10" s="1447" t="s">
        <v>52</v>
      </c>
      <c r="M10" s="1450" t="s">
        <v>53</v>
      </c>
    </row>
    <row r="11" spans="1:16" ht="51.75" customHeight="1" thickBot="1" x14ac:dyDescent="0.3">
      <c r="A11" s="23">
        <v>215.9</v>
      </c>
      <c r="B11" s="24" t="s">
        <v>54</v>
      </c>
      <c r="C11" s="25" t="s">
        <v>55</v>
      </c>
      <c r="D11" s="26">
        <v>215.9</v>
      </c>
      <c r="E11" s="27" t="s">
        <v>56</v>
      </c>
      <c r="F11" s="28" t="s">
        <v>57</v>
      </c>
      <c r="G11" s="29">
        <v>0.24</v>
      </c>
      <c r="H11" s="30">
        <f>G11</f>
        <v>0.24</v>
      </c>
      <c r="I11" s="1442"/>
      <c r="J11" s="1445"/>
      <c r="K11" s="1448"/>
      <c r="L11" s="1448"/>
      <c r="M11" s="1451"/>
    </row>
    <row r="12" spans="1:16" ht="53.25" customHeight="1" thickBot="1" x14ac:dyDescent="0.3">
      <c r="A12" s="1453" t="s">
        <v>58</v>
      </c>
      <c r="B12" s="1454"/>
      <c r="C12" s="25" t="s">
        <v>59</v>
      </c>
      <c r="D12" s="31">
        <v>181</v>
      </c>
      <c r="E12" s="32"/>
      <c r="F12" s="28" t="s">
        <v>60</v>
      </c>
      <c r="G12" s="33">
        <v>8.23</v>
      </c>
      <c r="H12" s="30">
        <f>G12+H11</f>
        <v>8.4700000000000006</v>
      </c>
      <c r="I12" s="1443"/>
      <c r="J12" s="1446"/>
      <c r="K12" s="1449"/>
      <c r="L12" s="1449"/>
      <c r="M12" s="1452"/>
    </row>
    <row r="13" spans="1:16" ht="34.5" customHeight="1" x14ac:dyDescent="0.25">
      <c r="A13" s="34" t="s">
        <v>61</v>
      </c>
      <c r="B13" s="35" t="s">
        <v>62</v>
      </c>
      <c r="C13" s="25" t="s">
        <v>63</v>
      </c>
      <c r="D13" s="31">
        <v>215</v>
      </c>
      <c r="E13" s="32">
        <v>57</v>
      </c>
      <c r="F13" s="28" t="s">
        <v>64</v>
      </c>
      <c r="G13" s="33">
        <v>1.27</v>
      </c>
      <c r="H13" s="30">
        <f t="shared" ref="H13:H22" si="0">G13+H12</f>
        <v>9.74</v>
      </c>
      <c r="I13" s="36" t="s">
        <v>65</v>
      </c>
      <c r="J13" s="37">
        <v>0</v>
      </c>
      <c r="K13" s="37"/>
      <c r="L13" s="37"/>
      <c r="M13" s="38">
        <f>J13+K13-L13</f>
        <v>0</v>
      </c>
    </row>
    <row r="14" spans="1:16" ht="46.5" customHeight="1" x14ac:dyDescent="0.25">
      <c r="A14" s="39" t="s">
        <v>66</v>
      </c>
      <c r="B14" s="39" t="s">
        <v>67</v>
      </c>
      <c r="C14" s="25" t="s">
        <v>68</v>
      </c>
      <c r="D14" s="31">
        <v>165</v>
      </c>
      <c r="E14" s="32">
        <v>57</v>
      </c>
      <c r="F14" s="28" t="s">
        <v>64</v>
      </c>
      <c r="G14" s="33">
        <v>16.350000000000001</v>
      </c>
      <c r="H14" s="30">
        <f t="shared" si="0"/>
        <v>26.090000000000003</v>
      </c>
      <c r="I14" s="40" t="s">
        <v>69</v>
      </c>
      <c r="J14" s="41">
        <v>100</v>
      </c>
      <c r="K14" s="41"/>
      <c r="L14" s="41"/>
      <c r="M14" s="38">
        <f>J14+K14-L14</f>
        <v>100</v>
      </c>
      <c r="N14" s="42"/>
    </row>
    <row r="15" spans="1:16" ht="36.75" customHeight="1" thickBot="1" x14ac:dyDescent="0.3">
      <c r="A15" s="43"/>
      <c r="B15" s="44"/>
      <c r="C15" s="25" t="s">
        <v>70</v>
      </c>
      <c r="D15" s="31">
        <v>214.6</v>
      </c>
      <c r="E15" s="32">
        <v>57</v>
      </c>
      <c r="F15" s="28" t="s">
        <v>64</v>
      </c>
      <c r="G15" s="33">
        <v>0.89</v>
      </c>
      <c r="H15" s="30">
        <f t="shared" si="0"/>
        <v>26.980000000000004</v>
      </c>
      <c r="I15" s="36" t="s">
        <v>71</v>
      </c>
      <c r="J15" s="45">
        <v>825</v>
      </c>
      <c r="K15" s="41"/>
      <c r="L15" s="41"/>
      <c r="M15" s="38">
        <f>J15+K15-L15</f>
        <v>825</v>
      </c>
      <c r="N15" s="42"/>
    </row>
    <row r="16" spans="1:16" ht="36.75" customHeight="1" thickBot="1" x14ac:dyDescent="0.3">
      <c r="A16" s="1433" t="s">
        <v>72</v>
      </c>
      <c r="B16" s="1434"/>
      <c r="C16" s="25" t="s">
        <v>73</v>
      </c>
      <c r="D16" s="46">
        <v>165</v>
      </c>
      <c r="E16" s="47">
        <v>57</v>
      </c>
      <c r="F16" s="48" t="s">
        <v>64</v>
      </c>
      <c r="G16" s="49">
        <v>70.819999999999993</v>
      </c>
      <c r="H16" s="30">
        <f t="shared" si="0"/>
        <v>97.8</v>
      </c>
      <c r="I16" s="36" t="s">
        <v>74</v>
      </c>
      <c r="J16" s="50">
        <v>1470</v>
      </c>
      <c r="K16" s="45"/>
      <c r="L16" s="45"/>
      <c r="M16" s="38">
        <f t="shared" ref="M16:M36" si="1">J16+K16-L16</f>
        <v>1470</v>
      </c>
      <c r="N16" s="42"/>
    </row>
    <row r="17" spans="1:22" ht="29.25" customHeight="1" x14ac:dyDescent="0.25">
      <c r="A17" s="51" t="s">
        <v>61</v>
      </c>
      <c r="B17" s="52" t="s">
        <v>62</v>
      </c>
      <c r="C17" s="25" t="s">
        <v>75</v>
      </c>
      <c r="D17" s="46">
        <v>165</v>
      </c>
      <c r="E17" s="47">
        <v>70</v>
      </c>
      <c r="F17" s="48" t="s">
        <v>64</v>
      </c>
      <c r="G17" s="49">
        <v>9.49</v>
      </c>
      <c r="H17" s="30">
        <f t="shared" si="0"/>
        <v>107.28999999999999</v>
      </c>
      <c r="I17" s="36" t="s">
        <v>76</v>
      </c>
      <c r="J17" s="53">
        <v>2600</v>
      </c>
      <c r="K17" s="45"/>
      <c r="L17" s="45"/>
      <c r="M17" s="38">
        <f>J17+K17-L17</f>
        <v>2600</v>
      </c>
    </row>
    <row r="18" spans="1:22" ht="27" customHeight="1" thickBot="1" x14ac:dyDescent="0.3">
      <c r="A18" s="39"/>
      <c r="B18" s="39" t="s">
        <v>77</v>
      </c>
      <c r="C18" s="25" t="s">
        <v>68</v>
      </c>
      <c r="D18" s="31">
        <v>165</v>
      </c>
      <c r="E18" s="32">
        <v>57</v>
      </c>
      <c r="F18" s="48" t="s">
        <v>64</v>
      </c>
      <c r="G18" s="29">
        <v>17.95</v>
      </c>
      <c r="H18" s="30">
        <f t="shared" si="0"/>
        <v>125.24</v>
      </c>
      <c r="I18" s="54" t="s">
        <v>78</v>
      </c>
      <c r="J18" s="55">
        <v>50</v>
      </c>
      <c r="K18" s="55"/>
      <c r="L18" s="55"/>
      <c r="M18" s="38">
        <f>J18+K18-L18</f>
        <v>50</v>
      </c>
    </row>
    <row r="19" spans="1:22" ht="29.25" customHeight="1" thickBot="1" x14ac:dyDescent="0.3">
      <c r="A19" s="1435"/>
      <c r="B19" s="1436"/>
      <c r="C19" s="25" t="s">
        <v>79</v>
      </c>
      <c r="D19" s="31">
        <v>163</v>
      </c>
      <c r="E19" s="32">
        <v>71</v>
      </c>
      <c r="F19" s="56" t="s">
        <v>64</v>
      </c>
      <c r="G19" s="29">
        <v>54.48</v>
      </c>
      <c r="H19" s="30">
        <f t="shared" si="0"/>
        <v>179.72</v>
      </c>
      <c r="I19" s="36" t="s">
        <v>80</v>
      </c>
      <c r="J19" s="53">
        <v>5000</v>
      </c>
      <c r="K19" s="45"/>
      <c r="L19" s="45"/>
      <c r="M19" s="38">
        <f t="shared" si="1"/>
        <v>5000</v>
      </c>
    </row>
    <row r="20" spans="1:22" ht="24.75" customHeight="1" thickBot="1" x14ac:dyDescent="0.45">
      <c r="A20" s="1435"/>
      <c r="B20" s="1436"/>
      <c r="C20" s="57" t="s">
        <v>81</v>
      </c>
      <c r="D20" s="58">
        <v>160</v>
      </c>
      <c r="E20" s="59">
        <v>90</v>
      </c>
      <c r="F20" s="60" t="s">
        <v>64</v>
      </c>
      <c r="G20" s="61">
        <v>1216.01</v>
      </c>
      <c r="H20" s="30">
        <f t="shared" si="0"/>
        <v>1395.73</v>
      </c>
      <c r="I20" s="62" t="s">
        <v>82</v>
      </c>
      <c r="J20" s="55">
        <v>0</v>
      </c>
      <c r="K20" s="45"/>
      <c r="L20" s="45"/>
      <c r="M20" s="38">
        <f t="shared" si="1"/>
        <v>0</v>
      </c>
    </row>
    <row r="21" spans="1:22" ht="23.25" customHeight="1" thickBot="1" x14ac:dyDescent="0.3">
      <c r="A21" s="1437"/>
      <c r="B21" s="1438"/>
      <c r="C21" s="57" t="s">
        <v>83</v>
      </c>
      <c r="D21" s="58">
        <v>165</v>
      </c>
      <c r="E21" s="59">
        <v>90</v>
      </c>
      <c r="F21" s="47" t="s">
        <v>64</v>
      </c>
      <c r="G21" s="49">
        <v>646.97</v>
      </c>
      <c r="H21" s="30">
        <f t="shared" si="0"/>
        <v>2042.7</v>
      </c>
      <c r="I21" s="62" t="s">
        <v>84</v>
      </c>
      <c r="J21" s="53">
        <v>0</v>
      </c>
      <c r="K21" s="63"/>
      <c r="L21" s="45"/>
      <c r="M21" s="64">
        <f t="shared" si="1"/>
        <v>0</v>
      </c>
    </row>
    <row r="22" spans="1:22" ht="24" customHeight="1" thickBot="1" x14ac:dyDescent="0.45">
      <c r="A22" s="1439" t="s">
        <v>85</v>
      </c>
      <c r="B22" s="1440"/>
      <c r="C22" s="57" t="s">
        <v>86</v>
      </c>
      <c r="D22" s="58"/>
      <c r="E22" s="59"/>
      <c r="F22" s="47"/>
      <c r="G22" s="61">
        <v>9</v>
      </c>
      <c r="H22" s="30">
        <f t="shared" si="0"/>
        <v>2051.6999999999998</v>
      </c>
      <c r="I22" s="36" t="s">
        <v>87</v>
      </c>
      <c r="J22" s="65">
        <v>50</v>
      </c>
      <c r="K22" s="45"/>
      <c r="L22" s="45"/>
      <c r="M22" s="38">
        <f t="shared" si="1"/>
        <v>50</v>
      </c>
    </row>
    <row r="23" spans="1:22" ht="27.75" customHeight="1" x14ac:dyDescent="0.4">
      <c r="A23" s="66" t="s">
        <v>88</v>
      </c>
      <c r="B23" s="66" t="s">
        <v>62</v>
      </c>
      <c r="C23" s="25"/>
      <c r="D23" s="31"/>
      <c r="E23" s="32"/>
      <c r="F23" s="60"/>
      <c r="G23" s="61"/>
      <c r="H23" s="30"/>
      <c r="I23" s="54" t="s">
        <v>89</v>
      </c>
      <c r="J23" s="67">
        <v>680</v>
      </c>
      <c r="K23" s="67"/>
      <c r="L23" s="67"/>
      <c r="M23" s="38">
        <f t="shared" si="1"/>
        <v>680</v>
      </c>
    </row>
    <row r="24" spans="1:22" ht="23.25" customHeight="1" x14ac:dyDescent="0.4">
      <c r="A24" s="39"/>
      <c r="B24" s="39"/>
      <c r="C24" s="25"/>
      <c r="D24" s="31"/>
      <c r="E24" s="32"/>
      <c r="F24" s="27"/>
      <c r="G24" s="61"/>
      <c r="H24" s="30"/>
      <c r="I24" s="36" t="s">
        <v>90</v>
      </c>
      <c r="J24" s="65">
        <v>400</v>
      </c>
      <c r="K24" s="45"/>
      <c r="L24" s="68"/>
      <c r="M24" s="64">
        <f>J24+K24-L24</f>
        <v>400</v>
      </c>
    </row>
    <row r="25" spans="1:22" ht="32.25" customHeight="1" x14ac:dyDescent="0.4">
      <c r="A25" s="69" t="s">
        <v>91</v>
      </c>
      <c r="B25" s="69" t="s">
        <v>92</v>
      </c>
      <c r="C25" s="25"/>
      <c r="D25" s="31"/>
      <c r="E25" s="32"/>
      <c r="F25" s="27"/>
      <c r="G25" s="61"/>
      <c r="H25" s="30"/>
      <c r="I25" s="70" t="s">
        <v>93</v>
      </c>
      <c r="J25" s="65">
        <v>0</v>
      </c>
      <c r="K25" s="45"/>
      <c r="L25" s="45"/>
      <c r="M25" s="38">
        <f t="shared" si="1"/>
        <v>0</v>
      </c>
      <c r="N25" s="71"/>
    </row>
    <row r="26" spans="1:22" ht="27.75" customHeight="1" thickBot="1" x14ac:dyDescent="0.3">
      <c r="A26" s="72"/>
      <c r="B26" s="72"/>
      <c r="C26" s="73"/>
      <c r="D26" s="31"/>
      <c r="E26" s="59"/>
      <c r="F26" s="74"/>
      <c r="G26" s="33"/>
      <c r="H26" s="30"/>
      <c r="I26" s="75" t="s">
        <v>94</v>
      </c>
      <c r="J26" s="76" t="s">
        <v>95</v>
      </c>
      <c r="K26" s="63"/>
      <c r="L26" s="45"/>
      <c r="M26" s="38">
        <f t="shared" si="1"/>
        <v>312</v>
      </c>
      <c r="N26" s="77"/>
    </row>
    <row r="27" spans="1:22" ht="29.25" customHeight="1" thickBot="1" x14ac:dyDescent="0.3">
      <c r="A27" s="1425" t="s">
        <v>96</v>
      </c>
      <c r="B27" s="1426"/>
      <c r="C27" s="57"/>
      <c r="D27" s="58"/>
      <c r="E27" s="59"/>
      <c r="F27" s="60"/>
      <c r="G27" s="49"/>
      <c r="H27" s="30"/>
      <c r="I27" s="54" t="s">
        <v>97</v>
      </c>
      <c r="J27" s="65">
        <v>2200</v>
      </c>
      <c r="K27" s="45"/>
      <c r="L27" s="45"/>
      <c r="M27" s="38">
        <f t="shared" si="1"/>
        <v>2200</v>
      </c>
      <c r="N27" s="14" t="s">
        <v>34</v>
      </c>
    </row>
    <row r="28" spans="1:22" ht="37.5" customHeight="1" x14ac:dyDescent="0.25">
      <c r="A28" s="66" t="s">
        <v>88</v>
      </c>
      <c r="B28" s="66" t="s">
        <v>62</v>
      </c>
      <c r="C28" s="25"/>
      <c r="D28" s="31"/>
      <c r="E28" s="32"/>
      <c r="F28" s="28"/>
      <c r="G28" s="49"/>
      <c r="H28" s="30"/>
      <c r="I28" s="78" t="s">
        <v>98</v>
      </c>
      <c r="J28" s="65">
        <v>735</v>
      </c>
      <c r="K28" s="45"/>
      <c r="L28" s="45"/>
      <c r="M28" s="38">
        <f t="shared" si="1"/>
        <v>735</v>
      </c>
    </row>
    <row r="29" spans="1:22" ht="27.75" customHeight="1" x14ac:dyDescent="0.25">
      <c r="A29" s="39"/>
      <c r="B29" s="39" t="s">
        <v>99</v>
      </c>
      <c r="C29" s="25"/>
      <c r="D29" s="31"/>
      <c r="E29" s="32"/>
      <c r="F29" s="28"/>
      <c r="G29" s="49"/>
      <c r="H29" s="30"/>
      <c r="I29" s="36" t="s">
        <v>100</v>
      </c>
      <c r="J29" s="65">
        <v>4000</v>
      </c>
      <c r="K29" s="45"/>
      <c r="L29" s="68"/>
      <c r="M29" s="38">
        <f t="shared" si="1"/>
        <v>4000</v>
      </c>
      <c r="V29" s="79"/>
    </row>
    <row r="30" spans="1:22" ht="25.5" customHeight="1" x14ac:dyDescent="0.25">
      <c r="A30" s="69" t="s">
        <v>91</v>
      </c>
      <c r="B30" s="80" t="s">
        <v>92</v>
      </c>
      <c r="C30" s="25"/>
      <c r="D30" s="31"/>
      <c r="E30" s="32"/>
      <c r="F30" s="28"/>
      <c r="G30" s="29"/>
      <c r="H30" s="30"/>
      <c r="I30" s="36" t="s">
        <v>101</v>
      </c>
      <c r="J30" s="65">
        <v>0</v>
      </c>
      <c r="K30" s="45"/>
      <c r="L30" s="45"/>
      <c r="M30" s="38">
        <f t="shared" si="1"/>
        <v>0</v>
      </c>
      <c r="N30" s="42"/>
    </row>
    <row r="31" spans="1:22" ht="23.25" customHeight="1" thickBot="1" x14ac:dyDescent="0.3">
      <c r="A31" s="72" t="s">
        <v>102</v>
      </c>
      <c r="B31" s="72"/>
      <c r="C31" s="25"/>
      <c r="D31" s="31"/>
      <c r="E31" s="32"/>
      <c r="F31" s="47"/>
      <c r="G31" s="29"/>
      <c r="H31" s="30"/>
      <c r="I31" s="36" t="s">
        <v>103</v>
      </c>
      <c r="J31" s="65">
        <v>1250</v>
      </c>
      <c r="K31" s="45"/>
      <c r="L31" s="68"/>
      <c r="M31" s="38">
        <f t="shared" si="1"/>
        <v>1250</v>
      </c>
      <c r="N31" s="42"/>
    </row>
    <row r="32" spans="1:22" ht="25.5" customHeight="1" thickBot="1" x14ac:dyDescent="0.45">
      <c r="A32" s="81"/>
      <c r="B32" s="82"/>
      <c r="C32" s="83"/>
      <c r="D32" s="31"/>
      <c r="E32" s="32"/>
      <c r="F32" s="28"/>
      <c r="G32" s="61"/>
      <c r="H32" s="30"/>
      <c r="I32" s="36" t="s">
        <v>104</v>
      </c>
      <c r="J32" s="84" t="s">
        <v>105</v>
      </c>
      <c r="K32" s="63"/>
      <c r="L32" s="63"/>
      <c r="M32" s="64">
        <f t="shared" si="1"/>
        <v>0</v>
      </c>
      <c r="N32" s="42"/>
    </row>
    <row r="33" spans="1:15" ht="45.75" customHeight="1" thickBot="1" x14ac:dyDescent="0.3">
      <c r="A33" s="85"/>
      <c r="B33" s="86"/>
      <c r="C33" s="83"/>
      <c r="D33" s="31"/>
      <c r="E33" s="32"/>
      <c r="F33" s="28"/>
      <c r="G33" s="49"/>
      <c r="H33" s="30"/>
      <c r="I33" s="87" t="s">
        <v>106</v>
      </c>
      <c r="J33" s="65">
        <v>7075</v>
      </c>
      <c r="K33" s="45"/>
      <c r="L33" s="45"/>
      <c r="M33" s="64">
        <f t="shared" si="1"/>
        <v>7075</v>
      </c>
      <c r="N33" s="42"/>
      <c r="O33" s="42"/>
    </row>
    <row r="34" spans="1:15" ht="40.5" customHeight="1" thickBot="1" x14ac:dyDescent="0.45">
      <c r="A34" s="1425" t="s">
        <v>107</v>
      </c>
      <c r="B34" s="1513"/>
      <c r="C34" s="83"/>
      <c r="D34" s="31"/>
      <c r="E34" s="32"/>
      <c r="F34" s="47"/>
      <c r="G34" s="61"/>
      <c r="H34" s="30"/>
      <c r="I34" s="36" t="s">
        <v>108</v>
      </c>
      <c r="J34" s="65">
        <v>400</v>
      </c>
      <c r="K34" s="45"/>
      <c r="L34" s="45"/>
      <c r="M34" s="64">
        <f t="shared" si="1"/>
        <v>400</v>
      </c>
      <c r="O34" s="42"/>
    </row>
    <row r="35" spans="1:15" ht="25.5" customHeight="1" x14ac:dyDescent="0.4">
      <c r="A35" s="88" t="s">
        <v>88</v>
      </c>
      <c r="B35" s="88" t="s">
        <v>62</v>
      </c>
      <c r="C35" s="57"/>
      <c r="D35" s="58"/>
      <c r="E35" s="59"/>
      <c r="F35" s="60"/>
      <c r="G35" s="61"/>
      <c r="H35" s="30"/>
      <c r="I35" s="36" t="s">
        <v>109</v>
      </c>
      <c r="J35" s="65">
        <v>11000</v>
      </c>
      <c r="K35" s="45"/>
      <c r="L35" s="68"/>
      <c r="M35" s="64">
        <f t="shared" si="1"/>
        <v>11000</v>
      </c>
    </row>
    <row r="36" spans="1:15" ht="24.75" customHeight="1" x14ac:dyDescent="0.4">
      <c r="A36" s="39"/>
      <c r="B36" s="39"/>
      <c r="C36" s="57"/>
      <c r="D36" s="58"/>
      <c r="E36" s="59"/>
      <c r="F36" s="47"/>
      <c r="G36" s="61"/>
      <c r="H36" s="30"/>
      <c r="I36" s="36" t="s">
        <v>110</v>
      </c>
      <c r="J36" s="65">
        <v>11000</v>
      </c>
      <c r="K36" s="45"/>
      <c r="L36" s="45"/>
      <c r="M36" s="64">
        <f t="shared" si="1"/>
        <v>11000</v>
      </c>
      <c r="N36" s="89"/>
    </row>
    <row r="37" spans="1:15" ht="22.5" customHeight="1" x14ac:dyDescent="0.25">
      <c r="A37" s="85" t="s">
        <v>91</v>
      </c>
      <c r="B37" s="85" t="s">
        <v>92</v>
      </c>
      <c r="C37" s="90"/>
      <c r="D37" s="91"/>
      <c r="E37" s="59"/>
      <c r="F37" s="92"/>
      <c r="G37" s="93"/>
      <c r="H37" s="30"/>
      <c r="I37" s="54"/>
      <c r="J37" s="55"/>
      <c r="K37" s="55"/>
      <c r="L37" s="55"/>
      <c r="M37" s="38"/>
    </row>
    <row r="38" spans="1:15" ht="25.5" customHeight="1" thickBot="1" x14ac:dyDescent="0.3">
      <c r="A38" s="72" t="s">
        <v>111</v>
      </c>
      <c r="B38" s="72"/>
      <c r="C38" s="90"/>
      <c r="D38" s="94"/>
      <c r="E38" s="95"/>
      <c r="F38" s="96"/>
      <c r="G38" s="97"/>
      <c r="H38" s="30"/>
      <c r="I38" s="98"/>
      <c r="J38" s="76"/>
      <c r="K38" s="63"/>
      <c r="L38" s="99"/>
      <c r="M38" s="38"/>
    </row>
    <row r="39" spans="1:15" ht="25.5" customHeight="1" thickBot="1" x14ac:dyDescent="0.3">
      <c r="A39" s="1425"/>
      <c r="B39" s="1426"/>
      <c r="C39" s="90"/>
      <c r="D39" s="94"/>
      <c r="E39" s="95"/>
      <c r="F39" s="96"/>
      <c r="G39" s="97"/>
      <c r="H39" s="30"/>
      <c r="I39" s="54"/>
      <c r="J39" s="76"/>
      <c r="K39" s="63"/>
      <c r="L39" s="45"/>
      <c r="M39" s="38"/>
    </row>
    <row r="40" spans="1:15" ht="24.75" customHeight="1" thickBot="1" x14ac:dyDescent="0.3">
      <c r="A40" s="72"/>
      <c r="B40" s="100"/>
      <c r="C40" s="101"/>
      <c r="D40" s="93"/>
      <c r="E40" s="92"/>
      <c r="F40" s="102"/>
      <c r="G40" s="97"/>
      <c r="H40" s="30"/>
      <c r="I40" s="78"/>
      <c r="J40" s="76"/>
      <c r="K40" s="63"/>
      <c r="L40" s="45"/>
      <c r="M40" s="38"/>
    </row>
    <row r="41" spans="1:15" ht="26.25" customHeight="1" thickBot="1" x14ac:dyDescent="0.3">
      <c r="A41" s="103" t="s">
        <v>112</v>
      </c>
      <c r="B41" s="104" t="s">
        <v>113</v>
      </c>
      <c r="C41" s="101"/>
      <c r="D41" s="93"/>
      <c r="E41" s="92"/>
      <c r="F41" s="102"/>
      <c r="G41" s="105"/>
      <c r="H41" s="30"/>
      <c r="I41" s="98"/>
      <c r="J41" s="76"/>
      <c r="K41" s="63"/>
      <c r="L41" s="45"/>
      <c r="M41" s="38"/>
    </row>
    <row r="42" spans="1:15" ht="24.75" customHeight="1" x14ac:dyDescent="0.25">
      <c r="A42" s="88" t="s">
        <v>114</v>
      </c>
      <c r="B42" s="88" t="s">
        <v>115</v>
      </c>
      <c r="C42" s="101"/>
      <c r="D42" s="93"/>
      <c r="E42" s="92"/>
      <c r="F42" s="102"/>
      <c r="G42" s="97"/>
      <c r="H42" s="30"/>
      <c r="I42" s="54"/>
      <c r="J42" s="67"/>
      <c r="K42" s="67"/>
      <c r="L42" s="67"/>
      <c r="M42" s="38"/>
    </row>
    <row r="43" spans="1:15" ht="24" customHeight="1" thickBot="1" x14ac:dyDescent="0.3">
      <c r="A43" s="106" t="s">
        <v>116</v>
      </c>
      <c r="B43" s="106" t="s">
        <v>116</v>
      </c>
      <c r="C43" s="101"/>
      <c r="D43" s="93"/>
      <c r="E43" s="92"/>
      <c r="F43" s="102"/>
      <c r="G43" s="105"/>
      <c r="H43" s="30"/>
      <c r="I43" s="107"/>
      <c r="J43" s="45"/>
      <c r="K43" s="108"/>
      <c r="L43" s="108"/>
      <c r="M43" s="38"/>
    </row>
    <row r="44" spans="1:15" ht="24" customHeight="1" thickBot="1" x14ac:dyDescent="0.3">
      <c r="A44" s="103" t="s">
        <v>117</v>
      </c>
      <c r="B44" s="109"/>
      <c r="C44" s="101"/>
      <c r="D44" s="93"/>
      <c r="E44" s="92"/>
      <c r="F44" s="102"/>
      <c r="G44" s="110"/>
      <c r="H44" s="30"/>
      <c r="I44" s="111" t="s">
        <v>118</v>
      </c>
      <c r="J44" s="112">
        <v>0</v>
      </c>
      <c r="K44" s="113"/>
      <c r="L44" s="113"/>
      <c r="M44" s="114">
        <f>J44+K44-L44</f>
        <v>0</v>
      </c>
    </row>
    <row r="45" spans="1:15" ht="19.5" customHeight="1" x14ac:dyDescent="0.25">
      <c r="A45" s="88" t="s">
        <v>119</v>
      </c>
      <c r="B45" s="85"/>
      <c r="C45" s="101"/>
      <c r="D45" s="93"/>
      <c r="E45" s="92"/>
      <c r="F45" s="102"/>
      <c r="G45" s="97"/>
      <c r="H45" s="30"/>
      <c r="I45" s="115"/>
      <c r="J45" s="116">
        <v>0</v>
      </c>
      <c r="K45" s="116"/>
      <c r="L45" s="116"/>
      <c r="M45" s="117">
        <f t="shared" ref="M45:M53" si="2">J45+K45-L45</f>
        <v>0</v>
      </c>
    </row>
    <row r="46" spans="1:15" ht="52.5" customHeight="1" thickBot="1" x14ac:dyDescent="0.3">
      <c r="A46" s="106" t="s">
        <v>116</v>
      </c>
      <c r="B46" s="100"/>
      <c r="C46" s="118"/>
      <c r="D46" s="119"/>
      <c r="E46" s="92"/>
      <c r="F46" s="120"/>
      <c r="G46" s="93"/>
      <c r="H46" s="121"/>
      <c r="I46" s="122"/>
      <c r="J46" s="123">
        <v>0</v>
      </c>
      <c r="K46" s="124"/>
      <c r="L46" s="124"/>
      <c r="M46" s="117">
        <f t="shared" si="2"/>
        <v>0</v>
      </c>
    </row>
    <row r="47" spans="1:15" ht="33" customHeight="1" thickBot="1" x14ac:dyDescent="0.3">
      <c r="A47" s="1427" t="s">
        <v>120</v>
      </c>
      <c r="B47" s="1428"/>
      <c r="C47" s="1427" t="s">
        <v>121</v>
      </c>
      <c r="D47" s="1428"/>
      <c r="E47" s="1427" t="s">
        <v>122</v>
      </c>
      <c r="F47" s="1429"/>
      <c r="G47" s="1429"/>
      <c r="H47" s="1429"/>
      <c r="I47" s="125"/>
      <c r="J47" s="124">
        <v>0</v>
      </c>
      <c r="K47" s="124"/>
      <c r="L47" s="124"/>
      <c r="M47" s="117">
        <f t="shared" si="2"/>
        <v>0</v>
      </c>
    </row>
    <row r="48" spans="1:15" ht="20.25" customHeight="1" thickBot="1" x14ac:dyDescent="0.3">
      <c r="A48" s="126" t="s">
        <v>123</v>
      </c>
      <c r="B48" s="127"/>
      <c r="C48" s="128" t="s">
        <v>124</v>
      </c>
      <c r="D48" s="129" t="s">
        <v>125</v>
      </c>
      <c r="E48" s="130" t="s">
        <v>126</v>
      </c>
      <c r="F48" s="131" t="s">
        <v>127</v>
      </c>
      <c r="G48" s="132" t="s">
        <v>128</v>
      </c>
      <c r="H48" s="133" t="s">
        <v>129</v>
      </c>
      <c r="I48" s="125"/>
      <c r="J48" s="124">
        <v>0</v>
      </c>
      <c r="K48" s="124"/>
      <c r="L48" s="124"/>
      <c r="M48" s="117">
        <f t="shared" si="2"/>
        <v>0</v>
      </c>
      <c r="O48" s="14" t="s">
        <v>34</v>
      </c>
    </row>
    <row r="49" spans="1:19" ht="24.75" customHeight="1" thickBot="1" x14ac:dyDescent="0.3">
      <c r="A49" s="134" t="s">
        <v>130</v>
      </c>
      <c r="B49" s="135"/>
      <c r="C49" s="128" t="s">
        <v>131</v>
      </c>
      <c r="D49" s="136">
        <v>48</v>
      </c>
      <c r="E49" s="137" t="s">
        <v>132</v>
      </c>
      <c r="F49" s="138" t="s">
        <v>133</v>
      </c>
      <c r="G49" s="139" t="s">
        <v>134</v>
      </c>
      <c r="H49" s="139" t="s">
        <v>135</v>
      </c>
      <c r="I49" s="125"/>
      <c r="J49" s="124">
        <v>0</v>
      </c>
      <c r="K49" s="124"/>
      <c r="L49" s="123"/>
      <c r="M49" s="117">
        <f t="shared" si="2"/>
        <v>0</v>
      </c>
    </row>
    <row r="50" spans="1:19" ht="26.25" thickBot="1" x14ac:dyDescent="0.3">
      <c r="A50" s="140" t="s">
        <v>136</v>
      </c>
      <c r="B50" s="135"/>
      <c r="C50" s="141" t="s">
        <v>137</v>
      </c>
      <c r="D50" s="142" t="s">
        <v>138</v>
      </c>
      <c r="E50" s="137" t="s">
        <v>139</v>
      </c>
      <c r="F50" s="138" t="s">
        <v>133</v>
      </c>
      <c r="G50" s="139" t="s">
        <v>134</v>
      </c>
      <c r="H50" s="139" t="s">
        <v>135</v>
      </c>
      <c r="I50" s="125"/>
      <c r="J50" s="124">
        <v>0</v>
      </c>
      <c r="K50" s="124"/>
      <c r="L50" s="143"/>
      <c r="M50" s="117">
        <f>J50+K50-L52</f>
        <v>0</v>
      </c>
    </row>
    <row r="51" spans="1:19" ht="26.25" thickBot="1" x14ac:dyDescent="0.3">
      <c r="A51" s="144" t="s">
        <v>140</v>
      </c>
      <c r="B51" s="135"/>
      <c r="C51" s="145" t="s">
        <v>141</v>
      </c>
      <c r="D51" s="142" t="s">
        <v>142</v>
      </c>
      <c r="E51" s="137"/>
      <c r="F51" s="138"/>
      <c r="G51" s="139"/>
      <c r="H51" s="139"/>
      <c r="I51" s="146"/>
      <c r="J51" s="116">
        <v>0</v>
      </c>
      <c r="K51" s="116"/>
      <c r="L51" s="147"/>
      <c r="M51" s="117">
        <v>0</v>
      </c>
      <c r="N51" s="42"/>
    </row>
    <row r="52" spans="1:19" ht="21.75" customHeight="1" thickBot="1" x14ac:dyDescent="0.3">
      <c r="A52" s="148" t="s">
        <v>143</v>
      </c>
      <c r="B52" s="135"/>
      <c r="C52" s="145" t="s">
        <v>144</v>
      </c>
      <c r="D52" s="142" t="s">
        <v>145</v>
      </c>
      <c r="E52" s="137" t="s">
        <v>146</v>
      </c>
      <c r="F52" s="138" t="s">
        <v>147</v>
      </c>
      <c r="G52" s="139" t="s">
        <v>134</v>
      </c>
      <c r="H52" s="139" t="s">
        <v>148</v>
      </c>
      <c r="I52" s="149"/>
      <c r="J52" s="116">
        <v>0</v>
      </c>
      <c r="K52" s="116"/>
      <c r="L52" s="123"/>
      <c r="M52" s="117">
        <v>0</v>
      </c>
      <c r="P52" s="150"/>
      <c r="Q52" s="151"/>
    </row>
    <row r="53" spans="1:19" ht="22.5" customHeight="1" thickBot="1" x14ac:dyDescent="0.3">
      <c r="A53" s="152"/>
      <c r="B53" s="135"/>
      <c r="C53" s="153" t="s">
        <v>149</v>
      </c>
      <c r="D53" s="154" t="s">
        <v>150</v>
      </c>
      <c r="E53" s="155" t="s">
        <v>151</v>
      </c>
      <c r="F53" s="156"/>
      <c r="G53" s="139" t="s">
        <v>134</v>
      </c>
      <c r="H53" s="139" t="s">
        <v>152</v>
      </c>
      <c r="I53" s="157"/>
      <c r="J53" s="158">
        <v>0</v>
      </c>
      <c r="K53" s="159"/>
      <c r="L53" s="158"/>
      <c r="M53" s="160">
        <f t="shared" si="2"/>
        <v>0</v>
      </c>
      <c r="P53" s="150"/>
      <c r="Q53" s="151"/>
    </row>
    <row r="54" spans="1:19" ht="21" customHeight="1" thickBot="1" x14ac:dyDescent="0.3">
      <c r="A54" s="161"/>
      <c r="B54" s="162"/>
      <c r="C54" s="141" t="s">
        <v>153</v>
      </c>
      <c r="D54" s="163">
        <v>32</v>
      </c>
      <c r="E54" s="164" t="s">
        <v>154</v>
      </c>
      <c r="F54" s="165"/>
      <c r="G54" s="139" t="s">
        <v>134</v>
      </c>
      <c r="H54" s="139" t="s">
        <v>155</v>
      </c>
      <c r="I54" s="166" t="s">
        <v>156</v>
      </c>
      <c r="J54" s="167">
        <v>0</v>
      </c>
      <c r="K54" s="167"/>
      <c r="L54" s="168">
        <v>0</v>
      </c>
      <c r="M54" s="169">
        <f>J54+K54-L54</f>
        <v>0</v>
      </c>
      <c r="P54" s="150"/>
      <c r="Q54" s="151"/>
    </row>
    <row r="55" spans="1:19" ht="24" customHeight="1" thickBot="1" x14ac:dyDescent="0.3">
      <c r="A55" s="170"/>
      <c r="B55" s="171"/>
      <c r="C55" s="145" t="s">
        <v>157</v>
      </c>
      <c r="D55" s="142" t="s">
        <v>158</v>
      </c>
      <c r="E55" s="172" t="s">
        <v>159</v>
      </c>
      <c r="F55" s="173"/>
      <c r="G55" s="139" t="s">
        <v>134</v>
      </c>
      <c r="H55" s="174"/>
      <c r="I55" s="175" t="s">
        <v>160</v>
      </c>
      <c r="J55" s="176" t="s">
        <v>105</v>
      </c>
      <c r="K55" s="177"/>
      <c r="L55" s="178">
        <v>0</v>
      </c>
      <c r="M55" s="179">
        <f>J55+K55-L55</f>
        <v>0</v>
      </c>
      <c r="O55" s="71"/>
      <c r="P55" s="150"/>
      <c r="Q55" s="151"/>
    </row>
    <row r="56" spans="1:19" ht="20.25" customHeight="1" thickBot="1" x14ac:dyDescent="0.3">
      <c r="A56" s="180"/>
      <c r="B56" s="135"/>
      <c r="C56" s="181" t="s">
        <v>161</v>
      </c>
      <c r="D56" s="142" t="s">
        <v>162</v>
      </c>
      <c r="E56" s="172"/>
      <c r="F56" s="182"/>
      <c r="G56" s="183"/>
      <c r="H56" s="174"/>
      <c r="I56" s="184" t="s">
        <v>163</v>
      </c>
      <c r="J56" s="176" t="s">
        <v>105</v>
      </c>
      <c r="K56" s="177"/>
      <c r="L56" s="185">
        <v>0</v>
      </c>
      <c r="M56" s="186">
        <f>J56+K56-L56</f>
        <v>0</v>
      </c>
      <c r="O56" s="71"/>
      <c r="P56" s="150"/>
      <c r="Q56" s="151"/>
    </row>
    <row r="57" spans="1:19" ht="24" customHeight="1" thickBot="1" x14ac:dyDescent="0.3">
      <c r="A57" s="140"/>
      <c r="B57" s="187"/>
      <c r="C57" s="181" t="s">
        <v>164</v>
      </c>
      <c r="D57" s="142" t="s">
        <v>165</v>
      </c>
      <c r="E57" s="1430" t="s">
        <v>166</v>
      </c>
      <c r="F57" s="1431"/>
      <c r="G57" s="1432"/>
      <c r="H57" s="188" t="s">
        <v>167</v>
      </c>
      <c r="I57" s="184"/>
      <c r="J57" s="176"/>
      <c r="K57" s="177"/>
      <c r="L57" s="189"/>
      <c r="M57" s="190"/>
      <c r="O57" s="191"/>
      <c r="P57" s="150"/>
      <c r="Q57" s="151"/>
    </row>
    <row r="58" spans="1:19" ht="18.75" customHeight="1" thickBot="1" x14ac:dyDescent="0.3">
      <c r="A58" s="140"/>
      <c r="B58" s="187"/>
      <c r="C58" s="145" t="s">
        <v>168</v>
      </c>
      <c r="D58" s="192" t="s">
        <v>169</v>
      </c>
      <c r="E58" s="1430" t="s">
        <v>170</v>
      </c>
      <c r="F58" s="1431"/>
      <c r="G58" s="1432"/>
      <c r="H58" s="188" t="s">
        <v>171</v>
      </c>
      <c r="I58" s="193"/>
      <c r="J58" s="194"/>
      <c r="K58" s="194"/>
      <c r="L58" s="194"/>
      <c r="M58" s="179"/>
      <c r="O58" s="191"/>
      <c r="P58" s="150"/>
      <c r="Q58" s="151"/>
    </row>
    <row r="59" spans="1:19" ht="19.5" customHeight="1" thickBot="1" x14ac:dyDescent="0.3">
      <c r="A59" s="152"/>
      <c r="B59" s="187" t="s">
        <v>34</v>
      </c>
      <c r="C59" s="145"/>
      <c r="D59" s="192"/>
      <c r="E59" s="195"/>
      <c r="F59" s="196"/>
      <c r="G59" s="197"/>
      <c r="H59" s="197"/>
      <c r="I59" s="198"/>
      <c r="J59" s="199"/>
      <c r="K59" s="199"/>
      <c r="L59" s="199"/>
      <c r="M59" s="200"/>
      <c r="N59" s="201" t="s">
        <v>34</v>
      </c>
      <c r="P59" s="150"/>
      <c r="Q59" s="151"/>
      <c r="S59" s="202"/>
    </row>
    <row r="60" spans="1:19" ht="34.5" customHeight="1" thickBot="1" x14ac:dyDescent="0.3">
      <c r="A60" s="203">
        <f>(HOUR(J7)*60+MINUTE(J7))/60</f>
        <v>0</v>
      </c>
      <c r="B60" s="187"/>
      <c r="C60" s="141" t="s">
        <v>172</v>
      </c>
      <c r="D60" s="192" t="s">
        <v>173</v>
      </c>
      <c r="E60" s="1418" t="s">
        <v>174</v>
      </c>
      <c r="F60" s="204" t="s">
        <v>175</v>
      </c>
      <c r="G60" s="205" t="s">
        <v>176</v>
      </c>
      <c r="H60" s="206"/>
      <c r="I60" s="207"/>
      <c r="J60" s="208"/>
      <c r="K60" s="209"/>
      <c r="L60" s="209"/>
      <c r="M60" s="210"/>
      <c r="P60" s="150"/>
      <c r="Q60" s="151"/>
    </row>
    <row r="61" spans="1:19" ht="25.5" customHeight="1" x14ac:dyDescent="0.25">
      <c r="A61" s="211"/>
      <c r="B61" s="212"/>
      <c r="C61" s="141" t="s">
        <v>177</v>
      </c>
      <c r="D61" s="163">
        <v>11.2</v>
      </c>
      <c r="E61" s="1419"/>
      <c r="F61" s="213" t="s">
        <v>178</v>
      </c>
      <c r="G61" s="214" t="s">
        <v>179</v>
      </c>
      <c r="H61" s="215"/>
      <c r="I61" s="207"/>
      <c r="J61" s="208"/>
      <c r="K61" s="208"/>
      <c r="L61" s="208"/>
      <c r="M61" s="210"/>
      <c r="P61" s="150"/>
      <c r="Q61" s="151"/>
    </row>
    <row r="62" spans="1:19" ht="15.75" customHeight="1" thickBot="1" x14ac:dyDescent="0.3">
      <c r="A62" s="216"/>
      <c r="B62" s="217"/>
      <c r="C62" s="181" t="s">
        <v>180</v>
      </c>
      <c r="D62" s="218">
        <v>5.1999999999999998E-2</v>
      </c>
      <c r="E62" s="1419"/>
      <c r="F62" s="213" t="s">
        <v>181</v>
      </c>
      <c r="G62" s="219" t="s">
        <v>182</v>
      </c>
      <c r="H62" s="215"/>
      <c r="I62" s="207"/>
      <c r="J62" s="208"/>
      <c r="K62" s="220"/>
      <c r="L62" s="208"/>
      <c r="M62" s="210"/>
      <c r="P62" s="150"/>
      <c r="Q62" s="151"/>
    </row>
    <row r="63" spans="1:19" ht="27" customHeight="1" thickBot="1" x14ac:dyDescent="0.3">
      <c r="A63" s="221"/>
      <c r="B63" s="222"/>
      <c r="C63" s="223" t="s">
        <v>183</v>
      </c>
      <c r="D63" s="224">
        <v>0.5</v>
      </c>
      <c r="E63" s="1419"/>
      <c r="F63" s="213" t="s">
        <v>184</v>
      </c>
      <c r="G63" s="219" t="s">
        <v>185</v>
      </c>
      <c r="H63" s="225"/>
      <c r="I63" s="207"/>
      <c r="J63" s="208"/>
      <c r="K63" s="226"/>
      <c r="L63" s="208"/>
      <c r="M63" s="210"/>
      <c r="P63" s="150"/>
      <c r="Q63" s="151"/>
    </row>
    <row r="64" spans="1:19" ht="22.5" customHeight="1" thickBot="1" x14ac:dyDescent="0.3">
      <c r="A64" s="1410" t="s">
        <v>186</v>
      </c>
      <c r="B64" s="1411"/>
      <c r="C64" s="227" t="s">
        <v>187</v>
      </c>
      <c r="D64" s="228">
        <v>29</v>
      </c>
      <c r="E64" s="1419"/>
      <c r="F64" s="213" t="s">
        <v>188</v>
      </c>
      <c r="G64" s="219" t="s">
        <v>189</v>
      </c>
      <c r="H64" s="229"/>
      <c r="I64" s="230"/>
      <c r="J64" s="231"/>
      <c r="K64" s="232"/>
      <c r="L64" s="232"/>
      <c r="M64" s="233"/>
      <c r="P64" s="150"/>
      <c r="Q64" s="151"/>
    </row>
    <row r="65" spans="1:17" ht="21.75" customHeight="1" thickBot="1" x14ac:dyDescent="0.3">
      <c r="A65" s="234" t="s">
        <v>88</v>
      </c>
      <c r="B65" s="235" t="s">
        <v>62</v>
      </c>
      <c r="C65" s="236" t="s">
        <v>190</v>
      </c>
      <c r="D65" s="237" t="s">
        <v>191</v>
      </c>
      <c r="E65" s="1419"/>
      <c r="F65" s="213" t="s">
        <v>192</v>
      </c>
      <c r="G65" s="214" t="s">
        <v>193</v>
      </c>
      <c r="H65" s="238"/>
      <c r="I65" s="1421" t="s">
        <v>194</v>
      </c>
      <c r="J65" s="1423" t="s">
        <v>195</v>
      </c>
      <c r="K65" s="1421" t="s">
        <v>196</v>
      </c>
      <c r="L65" s="1408" t="s">
        <v>197</v>
      </c>
      <c r="M65" s="1408" t="s">
        <v>53</v>
      </c>
      <c r="P65" s="150"/>
      <c r="Q65" s="151"/>
    </row>
    <row r="66" spans="1:17" ht="20.25" customHeight="1" thickBot="1" x14ac:dyDescent="0.3">
      <c r="A66" s="1410" t="s">
        <v>198</v>
      </c>
      <c r="B66" s="1411"/>
      <c r="C66" s="239"/>
      <c r="D66" s="240"/>
      <c r="E66" s="1419"/>
      <c r="F66" s="213" t="s">
        <v>199</v>
      </c>
      <c r="G66" s="241">
        <v>0</v>
      </c>
      <c r="H66" s="242"/>
      <c r="I66" s="1421"/>
      <c r="J66" s="1423"/>
      <c r="K66" s="1421"/>
      <c r="L66" s="1408"/>
      <c r="M66" s="1408"/>
      <c r="O66" s="14" t="s">
        <v>34</v>
      </c>
      <c r="P66" s="150"/>
      <c r="Q66" s="151"/>
    </row>
    <row r="67" spans="1:17" ht="19.5" customHeight="1" thickBot="1" x14ac:dyDescent="0.3">
      <c r="A67" s="243" t="s">
        <v>200</v>
      </c>
      <c r="B67" s="244" t="s">
        <v>201</v>
      </c>
      <c r="C67" s="245"/>
      <c r="D67" s="246"/>
      <c r="E67" s="1419"/>
      <c r="F67" s="213" t="s">
        <v>202</v>
      </c>
      <c r="G67" s="247" t="s">
        <v>203</v>
      </c>
      <c r="H67" s="242"/>
      <c r="I67" s="1421"/>
      <c r="J67" s="1423"/>
      <c r="K67" s="1421"/>
      <c r="L67" s="1408"/>
      <c r="M67" s="1408"/>
      <c r="Q67" s="151"/>
    </row>
    <row r="68" spans="1:17" ht="36.75" customHeight="1" thickBot="1" x14ac:dyDescent="0.3">
      <c r="A68" s="1410" t="s">
        <v>204</v>
      </c>
      <c r="B68" s="1411"/>
      <c r="C68" s="248"/>
      <c r="D68" s="249"/>
      <c r="E68" s="1419"/>
      <c r="F68" s="250"/>
      <c r="G68" s="214"/>
      <c r="H68" s="251"/>
      <c r="I68" s="252" t="s">
        <v>205</v>
      </c>
      <c r="J68" s="253">
        <v>22729</v>
      </c>
      <c r="K68" s="254"/>
      <c r="L68" s="255">
        <f>J68+K68-M68</f>
        <v>303</v>
      </c>
      <c r="M68" s="256">
        <v>22426</v>
      </c>
      <c r="Q68" s="151"/>
    </row>
    <row r="69" spans="1:17" ht="39.75" customHeight="1" thickBot="1" x14ac:dyDescent="0.3">
      <c r="A69" s="243" t="s">
        <v>200</v>
      </c>
      <c r="B69" s="244" t="s">
        <v>206</v>
      </c>
      <c r="C69" s="257"/>
      <c r="D69" s="258"/>
      <c r="E69" s="1419"/>
      <c r="F69" s="259"/>
      <c r="G69" s="214"/>
      <c r="H69" s="242"/>
      <c r="I69" s="260" t="s">
        <v>207</v>
      </c>
      <c r="J69" s="261">
        <v>95</v>
      </c>
      <c r="K69" s="262"/>
      <c r="L69" s="263"/>
      <c r="M69" s="264">
        <f t="shared" ref="M69:M89" si="3">J69+K69-L69</f>
        <v>95</v>
      </c>
      <c r="Q69" s="151"/>
    </row>
    <row r="70" spans="1:17" ht="48" customHeight="1" thickBot="1" x14ac:dyDescent="0.3">
      <c r="A70" s="1412" t="s">
        <v>208</v>
      </c>
      <c r="B70" s="1413"/>
      <c r="C70" s="1413"/>
      <c r="D70" s="1413"/>
      <c r="E70" s="1420"/>
      <c r="F70" s="259"/>
      <c r="G70" s="265"/>
      <c r="H70" s="266"/>
      <c r="I70" s="260" t="s">
        <v>209</v>
      </c>
      <c r="J70" s="261">
        <v>17</v>
      </c>
      <c r="K70" s="262"/>
      <c r="L70" s="263"/>
      <c r="M70" s="264">
        <f t="shared" si="3"/>
        <v>17</v>
      </c>
      <c r="Q70" s="151"/>
    </row>
    <row r="71" spans="1:17" ht="50.25" customHeight="1" thickBot="1" x14ac:dyDescent="0.3">
      <c r="A71" s="1414" t="s">
        <v>210</v>
      </c>
      <c r="B71" s="1415"/>
      <c r="C71" s="1416" t="s">
        <v>211</v>
      </c>
      <c r="D71" s="1417"/>
      <c r="E71" s="1417"/>
      <c r="F71" s="1417"/>
      <c r="G71" s="1417"/>
      <c r="H71" s="1417"/>
      <c r="I71" s="260" t="s">
        <v>212</v>
      </c>
      <c r="J71" s="261">
        <v>287</v>
      </c>
      <c r="K71" s="262"/>
      <c r="L71" s="263"/>
      <c r="M71" s="264">
        <f t="shared" si="3"/>
        <v>287</v>
      </c>
      <c r="Q71" s="151"/>
    </row>
    <row r="72" spans="1:17" ht="33.75" customHeight="1" thickBot="1" x14ac:dyDescent="0.3">
      <c r="A72" s="1397" t="s">
        <v>213</v>
      </c>
      <c r="B72" s="1398"/>
      <c r="C72" s="1538" t="s">
        <v>214</v>
      </c>
      <c r="D72" s="1539"/>
      <c r="E72" s="1539"/>
      <c r="F72" s="1540"/>
      <c r="G72" s="1540"/>
      <c r="H72" s="1539"/>
      <c r="I72" s="267" t="s">
        <v>215</v>
      </c>
      <c r="J72" s="261">
        <v>0</v>
      </c>
      <c r="K72" s="268"/>
      <c r="L72" s="262"/>
      <c r="M72" s="264">
        <f t="shared" si="3"/>
        <v>0</v>
      </c>
    </row>
    <row r="73" spans="1:17" ht="44.25" customHeight="1" thickBot="1" x14ac:dyDescent="0.3">
      <c r="A73" s="1402" t="s">
        <v>216</v>
      </c>
      <c r="B73" s="1403"/>
      <c r="C73" s="1403"/>
      <c r="D73" s="1403"/>
      <c r="E73" s="1403"/>
      <c r="F73" s="269" t="s">
        <v>217</v>
      </c>
      <c r="G73" s="269" t="s">
        <v>218</v>
      </c>
      <c r="H73" s="270" t="s">
        <v>219</v>
      </c>
      <c r="I73" s="271" t="s">
        <v>220</v>
      </c>
      <c r="J73" s="261">
        <v>40</v>
      </c>
      <c r="K73" s="262"/>
      <c r="L73" s="262"/>
      <c r="M73" s="264">
        <f t="shared" si="3"/>
        <v>40</v>
      </c>
    </row>
    <row r="74" spans="1:17" ht="51.75" customHeight="1" x14ac:dyDescent="0.25">
      <c r="A74" s="1502" t="s">
        <v>221</v>
      </c>
      <c r="B74" s="1503"/>
      <c r="C74" s="1503"/>
      <c r="D74" s="1503"/>
      <c r="E74" s="1504"/>
      <c r="F74" s="272">
        <v>0.29166666666666669</v>
      </c>
      <c r="G74" s="273"/>
      <c r="H74" s="274"/>
      <c r="I74" s="275" t="s">
        <v>222</v>
      </c>
      <c r="J74" s="261">
        <v>162</v>
      </c>
      <c r="K74" s="268"/>
      <c r="L74" s="262"/>
      <c r="M74" s="264">
        <f t="shared" si="3"/>
        <v>162</v>
      </c>
    </row>
    <row r="75" spans="1:17" ht="42.75" customHeight="1" x14ac:dyDescent="0.25">
      <c r="A75" s="1544" t="s">
        <v>223</v>
      </c>
      <c r="B75" s="1545"/>
      <c r="C75" s="1545"/>
      <c r="D75" s="1545"/>
      <c r="E75" s="1546"/>
      <c r="F75" s="273"/>
      <c r="G75" s="276">
        <v>0.29166666666666669</v>
      </c>
      <c r="H75" s="277">
        <v>1</v>
      </c>
      <c r="I75" s="271" t="s">
        <v>224</v>
      </c>
      <c r="J75" s="261">
        <v>4</v>
      </c>
      <c r="K75" s="268"/>
      <c r="L75" s="262"/>
      <c r="M75" s="264">
        <f t="shared" si="3"/>
        <v>4</v>
      </c>
    </row>
    <row r="76" spans="1:17" ht="54.75" customHeight="1" x14ac:dyDescent="0.25">
      <c r="A76" s="1502"/>
      <c r="B76" s="1503"/>
      <c r="C76" s="1503"/>
      <c r="D76" s="1503"/>
      <c r="E76" s="1504"/>
      <c r="F76" s="276"/>
      <c r="G76" s="276"/>
      <c r="H76" s="273"/>
      <c r="I76" s="278" t="s">
        <v>225</v>
      </c>
      <c r="J76" s="261">
        <v>11</v>
      </c>
      <c r="K76" s="268"/>
      <c r="L76" s="262"/>
      <c r="M76" s="264">
        <f t="shared" si="3"/>
        <v>11</v>
      </c>
    </row>
    <row r="77" spans="1:17" ht="31.5" customHeight="1" x14ac:dyDescent="0.25">
      <c r="A77" s="1502" t="s">
        <v>226</v>
      </c>
      <c r="B77" s="1503"/>
      <c r="C77" s="1503"/>
      <c r="D77" s="1503"/>
      <c r="E77" s="1504"/>
      <c r="F77" s="276"/>
      <c r="G77" s="276"/>
      <c r="H77" s="273"/>
      <c r="I77" s="267" t="s">
        <v>227</v>
      </c>
      <c r="J77" s="261">
        <v>3</v>
      </c>
      <c r="K77" s="279"/>
      <c r="L77" s="280"/>
      <c r="M77" s="264">
        <f t="shared" si="3"/>
        <v>3</v>
      </c>
    </row>
    <row r="78" spans="1:17" ht="27.75" customHeight="1" x14ac:dyDescent="0.25">
      <c r="A78" s="1502" t="s">
        <v>228</v>
      </c>
      <c r="B78" s="1503"/>
      <c r="C78" s="1503"/>
      <c r="D78" s="1503"/>
      <c r="E78" s="1504"/>
      <c r="F78" s="276"/>
      <c r="G78" s="281"/>
      <c r="H78" s="282"/>
      <c r="I78" s="267" t="s">
        <v>229</v>
      </c>
      <c r="J78" s="261">
        <v>4</v>
      </c>
      <c r="K78" s="268"/>
      <c r="L78" s="283"/>
      <c r="M78" s="264">
        <f t="shared" si="3"/>
        <v>4</v>
      </c>
    </row>
    <row r="79" spans="1:17" ht="46.5" customHeight="1" x14ac:dyDescent="0.25">
      <c r="A79" s="1502" t="s">
        <v>230</v>
      </c>
      <c r="B79" s="1503"/>
      <c r="C79" s="1503"/>
      <c r="D79" s="1503"/>
      <c r="E79" s="1504"/>
      <c r="F79" s="281"/>
      <c r="G79" s="281"/>
      <c r="H79" s="282"/>
      <c r="I79" s="260" t="s">
        <v>231</v>
      </c>
      <c r="J79" s="261">
        <v>460</v>
      </c>
      <c r="K79" s="268"/>
      <c r="L79" s="262"/>
      <c r="M79" s="264">
        <f t="shared" si="3"/>
        <v>460</v>
      </c>
    </row>
    <row r="80" spans="1:17" ht="31.5" customHeight="1" x14ac:dyDescent="0.25">
      <c r="A80" s="1502" t="s">
        <v>232</v>
      </c>
      <c r="B80" s="1503"/>
      <c r="C80" s="1503"/>
      <c r="D80" s="1503"/>
      <c r="E80" s="1504"/>
      <c r="F80" s="281"/>
      <c r="G80" s="281"/>
      <c r="H80" s="282"/>
      <c r="I80" s="260" t="s">
        <v>233</v>
      </c>
      <c r="J80" s="261">
        <v>3</v>
      </c>
      <c r="K80" s="268"/>
      <c r="L80" s="262"/>
      <c r="M80" s="264">
        <f t="shared" si="3"/>
        <v>3</v>
      </c>
    </row>
    <row r="81" spans="1:16" ht="33" customHeight="1" x14ac:dyDescent="0.25">
      <c r="A81" s="1502" t="s">
        <v>234</v>
      </c>
      <c r="B81" s="1503"/>
      <c r="C81" s="1503"/>
      <c r="D81" s="1503"/>
      <c r="E81" s="1504"/>
      <c r="F81" s="276"/>
      <c r="G81" s="276"/>
      <c r="H81" s="273"/>
      <c r="I81" s="271" t="s">
        <v>235</v>
      </c>
      <c r="J81" s="261">
        <v>20</v>
      </c>
      <c r="K81" s="268"/>
      <c r="L81" s="263"/>
      <c r="M81" s="284">
        <f t="shared" si="3"/>
        <v>20</v>
      </c>
    </row>
    <row r="82" spans="1:16" ht="34.5" customHeight="1" x14ac:dyDescent="0.25">
      <c r="A82" s="1502" t="s">
        <v>236</v>
      </c>
      <c r="B82" s="1503"/>
      <c r="C82" s="1503"/>
      <c r="D82" s="1503"/>
      <c r="E82" s="1504"/>
      <c r="F82" s="276"/>
      <c r="G82" s="276"/>
      <c r="H82" s="273"/>
      <c r="I82" s="271" t="s">
        <v>237</v>
      </c>
      <c r="J82" s="261">
        <v>10</v>
      </c>
      <c r="K82" s="268"/>
      <c r="L82" s="262"/>
      <c r="M82" s="264">
        <f t="shared" si="3"/>
        <v>10</v>
      </c>
    </row>
    <row r="83" spans="1:16" ht="34.5" customHeight="1" x14ac:dyDescent="0.25">
      <c r="A83" s="1502" t="s">
        <v>238</v>
      </c>
      <c r="B83" s="1503"/>
      <c r="C83" s="1503"/>
      <c r="D83" s="1503"/>
      <c r="E83" s="1504"/>
      <c r="F83" s="276"/>
      <c r="G83" s="276"/>
      <c r="H83" s="273"/>
      <c r="I83" s="267" t="s">
        <v>239</v>
      </c>
      <c r="J83" s="261">
        <v>18</v>
      </c>
      <c r="K83" s="268"/>
      <c r="L83" s="262"/>
      <c r="M83" s="264">
        <f t="shared" si="3"/>
        <v>18</v>
      </c>
    </row>
    <row r="84" spans="1:16" ht="42.75" customHeight="1" x14ac:dyDescent="0.25">
      <c r="A84" s="1502" t="s">
        <v>240</v>
      </c>
      <c r="B84" s="1503"/>
      <c r="C84" s="1503"/>
      <c r="D84" s="1503"/>
      <c r="E84" s="1504"/>
      <c r="F84" s="276"/>
      <c r="G84" s="276"/>
      <c r="H84" s="273"/>
      <c r="I84" s="285" t="s">
        <v>241</v>
      </c>
      <c r="J84" s="261">
        <v>20</v>
      </c>
      <c r="K84" s="286"/>
      <c r="L84" s="262"/>
      <c r="M84" s="264">
        <f t="shared" si="3"/>
        <v>20</v>
      </c>
    </row>
    <row r="85" spans="1:16" ht="42.75" customHeight="1" x14ac:dyDescent="0.25">
      <c r="A85" s="1502" t="s">
        <v>242</v>
      </c>
      <c r="B85" s="1503"/>
      <c r="C85" s="1503"/>
      <c r="D85" s="1503"/>
      <c r="E85" s="1504"/>
      <c r="F85" s="276"/>
      <c r="G85" s="276"/>
      <c r="H85" s="274"/>
      <c r="I85" s="285" t="s">
        <v>243</v>
      </c>
      <c r="J85" s="261">
        <v>393</v>
      </c>
      <c r="K85" s="268"/>
      <c r="L85" s="262"/>
      <c r="M85" s="264">
        <f t="shared" si="3"/>
        <v>393</v>
      </c>
    </row>
    <row r="86" spans="1:16" ht="41.25" customHeight="1" x14ac:dyDescent="0.25">
      <c r="A86" s="1502" t="s">
        <v>244</v>
      </c>
      <c r="B86" s="1503"/>
      <c r="C86" s="1503"/>
      <c r="D86" s="1503"/>
      <c r="E86" s="1504"/>
      <c r="F86" s="276"/>
      <c r="G86" s="276"/>
      <c r="H86" s="274"/>
      <c r="I86" s="260" t="s">
        <v>245</v>
      </c>
      <c r="J86" s="261">
        <v>20</v>
      </c>
      <c r="K86" s="279"/>
      <c r="L86" s="280"/>
      <c r="M86" s="264">
        <f t="shared" si="3"/>
        <v>20</v>
      </c>
      <c r="O86" s="14" t="s">
        <v>34</v>
      </c>
    </row>
    <row r="87" spans="1:16" ht="32.25" customHeight="1" x14ac:dyDescent="0.25">
      <c r="A87" s="1502"/>
      <c r="B87" s="1503"/>
      <c r="C87" s="1503"/>
      <c r="D87" s="1503"/>
      <c r="E87" s="1504"/>
      <c r="F87" s="276"/>
      <c r="G87" s="276"/>
      <c r="H87" s="274"/>
      <c r="I87" s="287" t="s">
        <v>246</v>
      </c>
      <c r="J87" s="283">
        <v>0</v>
      </c>
      <c r="K87" s="268"/>
      <c r="L87" s="263"/>
      <c r="M87" s="264">
        <f t="shared" si="3"/>
        <v>0</v>
      </c>
    </row>
    <row r="88" spans="1:16" ht="26.25" customHeight="1" x14ac:dyDescent="0.25">
      <c r="A88" s="1502" t="s">
        <v>247</v>
      </c>
      <c r="B88" s="1503"/>
      <c r="C88" s="1503"/>
      <c r="D88" s="1503"/>
      <c r="E88" s="1504"/>
      <c r="F88" s="276"/>
      <c r="G88" s="276"/>
      <c r="H88" s="274"/>
      <c r="I88" s="287" t="s">
        <v>248</v>
      </c>
      <c r="J88" s="283">
        <v>122</v>
      </c>
      <c r="K88" s="268"/>
      <c r="L88" s="262"/>
      <c r="M88" s="264">
        <f t="shared" si="3"/>
        <v>122</v>
      </c>
    </row>
    <row r="89" spans="1:16" ht="33.75" customHeight="1" x14ac:dyDescent="0.25">
      <c r="A89" s="1499"/>
      <c r="B89" s="1500"/>
      <c r="C89" s="1500"/>
      <c r="D89" s="1500"/>
      <c r="E89" s="1501"/>
      <c r="F89" s="288"/>
      <c r="G89" s="288"/>
      <c r="H89" s="289"/>
      <c r="I89" s="287" t="s">
        <v>249</v>
      </c>
      <c r="J89" s="283">
        <v>0</v>
      </c>
      <c r="K89" s="268"/>
      <c r="L89" s="262"/>
      <c r="M89" s="264">
        <f t="shared" si="3"/>
        <v>0</v>
      </c>
    </row>
    <row r="90" spans="1:16" ht="19.5" customHeight="1" thickBot="1" x14ac:dyDescent="0.3">
      <c r="A90" s="1502"/>
      <c r="B90" s="1503"/>
      <c r="C90" s="1503"/>
      <c r="D90" s="1503"/>
      <c r="E90" s="1504"/>
      <c r="F90" s="288"/>
      <c r="G90" s="288"/>
      <c r="H90" s="289"/>
      <c r="I90" s="290"/>
      <c r="J90" s="283"/>
      <c r="K90" s="268"/>
      <c r="L90" s="262"/>
      <c r="M90" s="264"/>
    </row>
    <row r="91" spans="1:16" ht="29.25" customHeight="1" thickBot="1" x14ac:dyDescent="0.3">
      <c r="A91" s="1505"/>
      <c r="B91" s="1506"/>
      <c r="C91" s="1506"/>
      <c r="D91" s="1506"/>
      <c r="E91" s="1507"/>
      <c r="F91" s="291"/>
      <c r="G91" s="292"/>
      <c r="H91" s="293">
        <f>H74+H75+H76+H77+H78+H79+H80+H81+H82+H83+H84+H85+H86+H87+H88+H89+H90</f>
        <v>1</v>
      </c>
      <c r="I91" s="294"/>
      <c r="J91" s="295"/>
      <c r="K91" s="296"/>
      <c r="L91" s="297"/>
      <c r="M91" s="298"/>
    </row>
    <row r="92" spans="1:16" ht="14.25" customHeight="1" x14ac:dyDescent="0.25">
      <c r="A92" s="1378" t="s">
        <v>250</v>
      </c>
      <c r="B92" s="1379"/>
      <c r="C92" s="1379"/>
      <c r="D92" s="1379"/>
      <c r="E92" s="1379"/>
      <c r="F92" s="1380"/>
      <c r="G92" s="1384" t="s">
        <v>251</v>
      </c>
      <c r="H92" s="1385"/>
      <c r="I92" s="1508"/>
      <c r="J92" s="1508"/>
      <c r="K92" s="1508"/>
      <c r="L92" s="1508"/>
      <c r="M92" s="1509"/>
      <c r="P92" s="14" t="s">
        <v>34</v>
      </c>
    </row>
    <row r="93" spans="1:16" ht="15" customHeight="1" thickBot="1" x14ac:dyDescent="0.3">
      <c r="A93" s="1381"/>
      <c r="B93" s="1382"/>
      <c r="C93" s="1382"/>
      <c r="D93" s="1382"/>
      <c r="E93" s="1382"/>
      <c r="F93" s="1383"/>
      <c r="G93" s="1534"/>
      <c r="H93" s="1508"/>
      <c r="I93" s="1508"/>
      <c r="J93" s="1508"/>
      <c r="K93" s="1508"/>
      <c r="L93" s="1508"/>
      <c r="M93" s="1509"/>
    </row>
    <row r="94" spans="1:16" ht="47.25" customHeight="1" thickBot="1" x14ac:dyDescent="0.3">
      <c r="A94" s="1358" t="s">
        <v>252</v>
      </c>
      <c r="B94" s="1359"/>
      <c r="C94" s="1359"/>
      <c r="D94" s="1359"/>
      <c r="E94" s="1359"/>
      <c r="F94" s="1360"/>
      <c r="G94" s="299" t="s">
        <v>253</v>
      </c>
      <c r="H94" s="300" t="s">
        <v>254</v>
      </c>
      <c r="I94" s="301" t="s">
        <v>255</v>
      </c>
      <c r="J94" s="1533" t="s">
        <v>256</v>
      </c>
      <c r="K94" s="1533"/>
      <c r="L94" s="1533"/>
      <c r="M94" s="1533"/>
    </row>
    <row r="95" spans="1:16" ht="23.25" customHeight="1" thickBot="1" x14ac:dyDescent="0.35">
      <c r="A95" s="1364" t="s">
        <v>257</v>
      </c>
      <c r="B95" s="1365"/>
      <c r="C95" s="1365"/>
      <c r="D95" s="1365"/>
      <c r="E95" s="1365"/>
      <c r="F95" s="1366"/>
      <c r="G95" s="302">
        <v>2054</v>
      </c>
      <c r="H95" s="302">
        <v>0.8</v>
      </c>
      <c r="I95" s="303">
        <v>36.6</v>
      </c>
      <c r="J95" s="1543" t="s">
        <v>258</v>
      </c>
      <c r="K95" s="1543"/>
      <c r="L95" s="1543"/>
      <c r="M95" s="1543"/>
    </row>
    <row r="96" spans="1:16" ht="23.25" customHeight="1" thickBot="1" x14ac:dyDescent="0.4">
      <c r="A96" s="304"/>
      <c r="B96" s="305"/>
      <c r="C96" s="305"/>
      <c r="D96" s="305"/>
      <c r="E96" s="305"/>
      <c r="F96" s="306"/>
      <c r="G96" s="302"/>
      <c r="H96" s="307"/>
      <c r="I96" s="308"/>
      <c r="J96" s="1543" t="s">
        <v>259</v>
      </c>
      <c r="K96" s="1543"/>
      <c r="L96" s="1543"/>
      <c r="M96" s="1543"/>
    </row>
    <row r="97" spans="1:14" ht="39" customHeight="1" thickBot="1" x14ac:dyDescent="0.4">
      <c r="A97" s="1367" t="s">
        <v>260</v>
      </c>
      <c r="B97" s="1368"/>
      <c r="C97" s="309" t="s">
        <v>261</v>
      </c>
      <c r="D97" s="310" t="s">
        <v>262</v>
      </c>
      <c r="E97" s="311" t="s">
        <v>263</v>
      </c>
      <c r="F97" s="312" t="s">
        <v>264</v>
      </c>
      <c r="G97" s="307"/>
      <c r="H97" s="307"/>
      <c r="I97" s="308"/>
      <c r="J97" s="1533" t="s">
        <v>265</v>
      </c>
      <c r="K97" s="1533"/>
      <c r="L97" s="1533"/>
      <c r="M97" s="1533"/>
      <c r="N97" s="313"/>
    </row>
    <row r="98" spans="1:14" ht="23.25" customHeight="1" x14ac:dyDescent="0.35">
      <c r="A98" s="1329"/>
      <c r="B98" s="1330"/>
      <c r="C98" s="314"/>
      <c r="D98" s="315"/>
      <c r="E98" s="316"/>
      <c r="F98" s="317"/>
      <c r="G98" s="318"/>
      <c r="H98" s="319"/>
      <c r="I98" s="320"/>
      <c r="J98" s="1533" t="s">
        <v>266</v>
      </c>
      <c r="K98" s="1533"/>
      <c r="L98" s="1533"/>
      <c r="M98" s="1533"/>
      <c r="N98" s="321"/>
    </row>
    <row r="99" spans="1:14" ht="21.75" customHeight="1" x14ac:dyDescent="0.35">
      <c r="A99" s="1329" t="s">
        <v>267</v>
      </c>
      <c r="B99" s="1330"/>
      <c r="C99" s="314" t="s">
        <v>268</v>
      </c>
      <c r="D99" s="315">
        <v>44601</v>
      </c>
      <c r="E99" s="316">
        <v>1</v>
      </c>
      <c r="F99" s="317" t="s">
        <v>269</v>
      </c>
      <c r="G99" s="302"/>
      <c r="H99" s="307"/>
      <c r="I99" s="308"/>
      <c r="J99" s="1533"/>
      <c r="K99" s="1533"/>
      <c r="L99" s="1533"/>
      <c r="M99" s="1533"/>
    </row>
    <row r="100" spans="1:14" ht="23.25" customHeight="1" x14ac:dyDescent="0.3">
      <c r="A100" s="1347" t="s">
        <v>267</v>
      </c>
      <c r="B100" s="1348"/>
      <c r="C100" s="1349" t="s">
        <v>270</v>
      </c>
      <c r="D100" s="1351">
        <v>44601</v>
      </c>
      <c r="E100" s="1353">
        <v>1</v>
      </c>
      <c r="F100" s="1494" t="s">
        <v>271</v>
      </c>
      <c r="G100" s="302"/>
      <c r="H100" s="302"/>
      <c r="I100" s="303"/>
      <c r="J100" s="1543" t="s">
        <v>272</v>
      </c>
      <c r="K100" s="1543"/>
      <c r="L100" s="1543"/>
      <c r="M100" s="1543"/>
    </row>
    <row r="101" spans="1:14" ht="15" customHeight="1" thickBot="1" x14ac:dyDescent="0.3">
      <c r="A101" s="1329"/>
      <c r="B101" s="1330"/>
      <c r="C101" s="1350"/>
      <c r="D101" s="1352"/>
      <c r="E101" s="1354"/>
      <c r="F101" s="1495"/>
      <c r="G101" s="322"/>
      <c r="H101" s="322"/>
      <c r="I101" s="323"/>
      <c r="J101" s="1533"/>
      <c r="K101" s="1533"/>
      <c r="L101" s="1533"/>
      <c r="M101" s="1533"/>
    </row>
    <row r="102" spans="1:14" ht="25.5" customHeight="1" thickBot="1" x14ac:dyDescent="0.3">
      <c r="A102" s="1541" t="s">
        <v>273</v>
      </c>
      <c r="B102" s="1542"/>
      <c r="C102" s="324" t="s">
        <v>274</v>
      </c>
      <c r="D102" s="315">
        <v>44606</v>
      </c>
      <c r="E102" s="325">
        <v>1</v>
      </c>
      <c r="F102" s="326"/>
      <c r="G102" s="1338" t="s">
        <v>275</v>
      </c>
      <c r="H102" s="1338"/>
      <c r="I102" s="1338"/>
      <c r="J102" s="1338"/>
      <c r="K102" s="1338"/>
      <c r="L102" s="1338"/>
      <c r="M102" s="1339"/>
    </row>
    <row r="103" spans="1:14" ht="29.25" customHeight="1" thickBot="1" x14ac:dyDescent="0.3">
      <c r="A103" s="1329"/>
      <c r="B103" s="1330"/>
      <c r="C103" s="324"/>
      <c r="D103" s="315"/>
      <c r="E103" s="316"/>
      <c r="F103" s="326"/>
      <c r="G103" s="327" t="s">
        <v>276</v>
      </c>
      <c r="H103" s="1340" t="s">
        <v>277</v>
      </c>
      <c r="I103" s="1340"/>
      <c r="J103" s="1340"/>
      <c r="K103" s="1340"/>
      <c r="L103" s="1340"/>
      <c r="M103" s="328" t="s">
        <v>278</v>
      </c>
    </row>
    <row r="104" spans="1:14" ht="27.75" customHeight="1" x14ac:dyDescent="0.25">
      <c r="A104" s="1329"/>
      <c r="B104" s="1330"/>
      <c r="C104" s="314"/>
      <c r="D104" s="315"/>
      <c r="E104" s="316"/>
      <c r="F104" s="317"/>
      <c r="G104" s="329"/>
      <c r="H104" s="1325" t="s">
        <v>279</v>
      </c>
      <c r="I104" s="1325"/>
      <c r="J104" s="1325"/>
      <c r="K104" s="1325"/>
      <c r="L104" s="1325"/>
      <c r="M104" s="330" t="s">
        <v>280</v>
      </c>
    </row>
    <row r="105" spans="1:14" ht="20.25" customHeight="1" x14ac:dyDescent="0.25">
      <c r="A105" s="1329"/>
      <c r="B105" s="1330"/>
      <c r="C105" s="324"/>
      <c r="D105" s="315"/>
      <c r="E105" s="316"/>
      <c r="F105" s="331"/>
      <c r="G105" s="329"/>
      <c r="H105" s="1335" t="s">
        <v>281</v>
      </c>
      <c r="I105" s="1336"/>
      <c r="J105" s="1336"/>
      <c r="K105" s="1336"/>
      <c r="L105" s="1337"/>
      <c r="M105" s="332" t="s">
        <v>282</v>
      </c>
    </row>
    <row r="106" spans="1:14" ht="21.75" customHeight="1" x14ac:dyDescent="0.25">
      <c r="A106" s="1329"/>
      <c r="B106" s="1330"/>
      <c r="C106" s="324"/>
      <c r="D106" s="315"/>
      <c r="E106" s="316"/>
      <c r="F106" s="331"/>
      <c r="G106" s="329"/>
      <c r="H106" s="1325" t="s">
        <v>283</v>
      </c>
      <c r="I106" s="1325"/>
      <c r="J106" s="1325"/>
      <c r="K106" s="1325"/>
      <c r="L106" s="1325"/>
      <c r="M106" s="330" t="s">
        <v>280</v>
      </c>
    </row>
    <row r="107" spans="1:14" ht="21.75" customHeight="1" x14ac:dyDescent="0.25">
      <c r="A107" s="1329"/>
      <c r="B107" s="1330"/>
      <c r="C107" s="324"/>
      <c r="D107" s="333"/>
      <c r="E107" s="325"/>
      <c r="F107" s="331"/>
      <c r="G107" s="334"/>
      <c r="H107" s="1321" t="s">
        <v>284</v>
      </c>
      <c r="I107" s="1321"/>
      <c r="J107" s="1321"/>
      <c r="K107" s="1321"/>
      <c r="L107" s="1321"/>
      <c r="M107" s="330" t="s">
        <v>280</v>
      </c>
    </row>
    <row r="108" spans="1:14" ht="21.75" customHeight="1" x14ac:dyDescent="0.25">
      <c r="A108" s="1329"/>
      <c r="B108" s="1330"/>
      <c r="C108" s="324"/>
      <c r="D108" s="333"/>
      <c r="E108" s="325"/>
      <c r="F108" s="331"/>
      <c r="G108" s="329"/>
      <c r="H108" s="1325" t="s">
        <v>285</v>
      </c>
      <c r="I108" s="1325"/>
      <c r="J108" s="1325"/>
      <c r="K108" s="1325"/>
      <c r="L108" s="1325"/>
      <c r="M108" s="330" t="s">
        <v>280</v>
      </c>
    </row>
    <row r="109" spans="1:14" ht="21.75" customHeight="1" x14ac:dyDescent="0.25">
      <c r="A109" s="1329"/>
      <c r="B109" s="1330"/>
      <c r="C109" s="324"/>
      <c r="D109" s="333"/>
      <c r="E109" s="325"/>
      <c r="F109" s="331"/>
      <c r="G109" s="329"/>
      <c r="H109" s="1325" t="s">
        <v>286</v>
      </c>
      <c r="I109" s="1325"/>
      <c r="J109" s="1325"/>
      <c r="K109" s="1325"/>
      <c r="L109" s="1325"/>
      <c r="M109" s="330" t="s">
        <v>280</v>
      </c>
    </row>
    <row r="110" spans="1:14" ht="24.75" customHeight="1" thickBot="1" x14ac:dyDescent="0.3">
      <c r="A110" s="1333"/>
      <c r="B110" s="1334"/>
      <c r="C110" s="335"/>
      <c r="D110" s="333"/>
      <c r="E110" s="325"/>
      <c r="F110" s="331"/>
      <c r="G110" s="329"/>
      <c r="H110" s="1325"/>
      <c r="I110" s="1325"/>
      <c r="J110" s="1325"/>
      <c r="K110" s="1325"/>
      <c r="L110" s="1325"/>
      <c r="M110" s="330"/>
    </row>
    <row r="111" spans="1:14" ht="29.25" customHeight="1" thickBot="1" x14ac:dyDescent="0.3">
      <c r="A111" s="1488" t="s">
        <v>287</v>
      </c>
      <c r="B111" s="1489"/>
      <c r="C111" s="1489"/>
      <c r="D111" s="1489"/>
      <c r="E111" s="1489"/>
      <c r="F111" s="1490"/>
      <c r="G111" s="329"/>
      <c r="H111" s="1325"/>
      <c r="I111" s="1325"/>
      <c r="J111" s="1325"/>
      <c r="K111" s="1325"/>
      <c r="L111" s="1325"/>
      <c r="M111" s="330"/>
    </row>
    <row r="112" spans="1:14" ht="47.25" customHeight="1" thickBot="1" x14ac:dyDescent="0.3">
      <c r="A112" s="1491" t="s">
        <v>288</v>
      </c>
      <c r="B112" s="1492"/>
      <c r="C112" s="1492"/>
      <c r="D112" s="1492"/>
      <c r="E112" s="1492"/>
      <c r="F112" s="1493"/>
      <c r="G112" s="336"/>
      <c r="H112" s="1325"/>
      <c r="I112" s="1325"/>
      <c r="J112" s="1325"/>
      <c r="K112" s="1325"/>
      <c r="L112" s="1325"/>
      <c r="M112" s="337"/>
    </row>
    <row r="113" spans="1:13" ht="24" thickTop="1" x14ac:dyDescent="0.25">
      <c r="A113" s="338"/>
      <c r="B113" s="338"/>
      <c r="C113" s="338"/>
      <c r="D113" s="338"/>
      <c r="E113" s="338"/>
      <c r="F113" s="338"/>
      <c r="G113" s="339"/>
      <c r="H113" s="338"/>
      <c r="I113" s="340"/>
      <c r="J113" s="340"/>
      <c r="K113" s="340"/>
      <c r="L113" s="340"/>
      <c r="M113" s="341"/>
    </row>
    <row r="115" spans="1:13" x14ac:dyDescent="0.25">
      <c r="C115" s="14"/>
      <c r="F115" s="342"/>
      <c r="G115" s="343"/>
      <c r="I115" s="343"/>
      <c r="J115" s="343"/>
      <c r="K115" s="343"/>
    </row>
    <row r="116" spans="1:13" x14ac:dyDescent="0.25">
      <c r="A116" s="344"/>
      <c r="C116" s="14"/>
      <c r="F116" s="343"/>
      <c r="G116" s="343"/>
    </row>
    <row r="117" spans="1:13" x14ac:dyDescent="0.25">
      <c r="A117" s="343"/>
      <c r="B117" s="343"/>
      <c r="C117" s="343"/>
      <c r="D117" s="343"/>
      <c r="F117" s="343"/>
    </row>
    <row r="118" spans="1:13" x14ac:dyDescent="0.25">
      <c r="A118" s="343"/>
      <c r="B118" s="343"/>
      <c r="C118" s="343"/>
      <c r="D118" s="343"/>
      <c r="E118" s="343"/>
    </row>
    <row r="711" spans="3:13" x14ac:dyDescent="0.25">
      <c r="C711" s="14"/>
      <c r="L711" s="14" t="s">
        <v>289</v>
      </c>
      <c r="M711" s="14" t="s">
        <v>290</v>
      </c>
    </row>
  </sheetData>
  <mergeCells count="111">
    <mergeCell ref="L10:L12"/>
    <mergeCell ref="M10:M12"/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H6:I6"/>
    <mergeCell ref="J6:M6"/>
    <mergeCell ref="A16:B16"/>
    <mergeCell ref="A19:B19"/>
    <mergeCell ref="A20:B20"/>
    <mergeCell ref="A21:B21"/>
    <mergeCell ref="A22:B22"/>
    <mergeCell ref="A27:B27"/>
    <mergeCell ref="I10:I12"/>
    <mergeCell ref="J10:J12"/>
    <mergeCell ref="K10:K12"/>
    <mergeCell ref="E58:G58"/>
    <mergeCell ref="E60:E70"/>
    <mergeCell ref="A64:B64"/>
    <mergeCell ref="I65:I67"/>
    <mergeCell ref="J65:J67"/>
    <mergeCell ref="K65:K67"/>
    <mergeCell ref="A34:B34"/>
    <mergeCell ref="A39:B39"/>
    <mergeCell ref="A47:B47"/>
    <mergeCell ref="C47:D47"/>
    <mergeCell ref="E47:H47"/>
    <mergeCell ref="E57:G57"/>
    <mergeCell ref="A72:B72"/>
    <mergeCell ref="C72:H72"/>
    <mergeCell ref="A73:E73"/>
    <mergeCell ref="A74:E74"/>
    <mergeCell ref="A75:E75"/>
    <mergeCell ref="A76:E76"/>
    <mergeCell ref="L65:L67"/>
    <mergeCell ref="M65:M67"/>
    <mergeCell ref="A66:B66"/>
    <mergeCell ref="A68:B68"/>
    <mergeCell ref="A70:D70"/>
    <mergeCell ref="A71:B71"/>
    <mergeCell ref="C71:H71"/>
    <mergeCell ref="A83:E83"/>
    <mergeCell ref="A84:E84"/>
    <mergeCell ref="A85:E85"/>
    <mergeCell ref="A86:E86"/>
    <mergeCell ref="A87:E87"/>
    <mergeCell ref="A88:E88"/>
    <mergeCell ref="A77:E77"/>
    <mergeCell ref="A78:E78"/>
    <mergeCell ref="A79:E79"/>
    <mergeCell ref="A80:E80"/>
    <mergeCell ref="A81:E81"/>
    <mergeCell ref="A82:E82"/>
    <mergeCell ref="A95:F95"/>
    <mergeCell ref="J95:M95"/>
    <mergeCell ref="J96:M96"/>
    <mergeCell ref="A97:B97"/>
    <mergeCell ref="J97:M97"/>
    <mergeCell ref="A98:B98"/>
    <mergeCell ref="J98:M98"/>
    <mergeCell ref="A89:E89"/>
    <mergeCell ref="A90:E90"/>
    <mergeCell ref="A91:E91"/>
    <mergeCell ref="A92:F93"/>
    <mergeCell ref="G92:M93"/>
    <mergeCell ref="A94:F94"/>
    <mergeCell ref="J94:M94"/>
    <mergeCell ref="A99:B99"/>
    <mergeCell ref="J99:M99"/>
    <mergeCell ref="A100:B101"/>
    <mergeCell ref="C100:C101"/>
    <mergeCell ref="D100:D101"/>
    <mergeCell ref="E100:E101"/>
    <mergeCell ref="F100:F101"/>
    <mergeCell ref="J100:M100"/>
    <mergeCell ref="J101:M101"/>
    <mergeCell ref="A105:B105"/>
    <mergeCell ref="H105:L105"/>
    <mergeCell ref="A106:B106"/>
    <mergeCell ref="H106:L106"/>
    <mergeCell ref="A107:B107"/>
    <mergeCell ref="H107:L107"/>
    <mergeCell ref="A102:B102"/>
    <mergeCell ref="G102:M102"/>
    <mergeCell ref="A103:B103"/>
    <mergeCell ref="H103:L103"/>
    <mergeCell ref="A104:B104"/>
    <mergeCell ref="H104:L104"/>
    <mergeCell ref="A111:F111"/>
    <mergeCell ref="H111:L111"/>
    <mergeCell ref="A112:F112"/>
    <mergeCell ref="H112:L112"/>
    <mergeCell ref="A108:B108"/>
    <mergeCell ref="H108:L108"/>
    <mergeCell ref="A109:B109"/>
    <mergeCell ref="H109:L109"/>
    <mergeCell ref="A110:B110"/>
    <mergeCell ref="H110:L110"/>
  </mergeCells>
  <printOptions verticalCentered="1"/>
  <pageMargins left="0.23622047244094491" right="0.23622047244094491" top="0.39370078740157483" bottom="0.15748031496062992" header="0.19685039370078741" footer="0.31496062992125984"/>
  <pageSetup paperSize="9" scale="25" orientation="portrait" horizontalDpi="300" verticalDpi="300" r:id="rId1"/>
  <rowBreaks count="1" manualBreakCount="1">
    <brk id="11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0EDE-27A3-4AD0-98B9-23AA12FE8D1A}">
  <sheetPr>
    <pageSetUpPr fitToPage="1"/>
  </sheetPr>
  <dimension ref="A1:V711"/>
  <sheetViews>
    <sheetView view="pageBreakPreview" zoomScale="60" zoomScaleNormal="57" workbookViewId="0">
      <selection activeCell="H2" sqref="H2:J2"/>
    </sheetView>
  </sheetViews>
  <sheetFormatPr defaultRowHeight="14.25" x14ac:dyDescent="0.25"/>
  <cols>
    <col min="1" max="1" width="24.140625" style="14" customWidth="1"/>
    <col min="2" max="2" width="24.85546875" style="14" customWidth="1"/>
    <col min="3" max="3" width="66.5703125" style="15" customWidth="1"/>
    <col min="4" max="4" width="18.85546875" style="14" customWidth="1"/>
    <col min="5" max="5" width="16.7109375" style="14" customWidth="1"/>
    <col min="6" max="6" width="30.42578125" style="14" customWidth="1"/>
    <col min="7" max="7" width="20.28515625" style="14" customWidth="1"/>
    <col min="8" max="8" width="25.7109375" style="14" customWidth="1"/>
    <col min="9" max="9" width="33.85546875" style="14" customWidth="1"/>
    <col min="10" max="10" width="19.28515625" style="14" customWidth="1"/>
    <col min="11" max="11" width="20.7109375" style="14" customWidth="1"/>
    <col min="12" max="12" width="23.28515625" style="14" customWidth="1"/>
    <col min="13" max="13" width="31" style="14" customWidth="1"/>
    <col min="14" max="14" width="14.85546875" style="14" customWidth="1"/>
    <col min="15" max="16" width="7.85546875" style="14" customWidth="1"/>
    <col min="17" max="16384" width="9.140625" style="14"/>
  </cols>
  <sheetData>
    <row r="1" spans="1:16" ht="2.25" customHeight="1" thickBot="1" x14ac:dyDescent="0.3"/>
    <row r="2" spans="1:16" ht="28.5" thickBot="1" x14ac:dyDescent="0.3">
      <c r="A2" s="1463"/>
      <c r="B2" s="1464"/>
      <c r="C2" s="1464"/>
      <c r="D2" s="1464"/>
      <c r="E2" s="1464"/>
      <c r="F2" s="1464"/>
      <c r="G2" s="1465"/>
      <c r="H2" s="1469" t="s">
        <v>827</v>
      </c>
      <c r="I2" s="1470"/>
      <c r="J2" s="1471"/>
      <c r="K2" s="1519">
        <v>2617</v>
      </c>
      <c r="L2" s="1520"/>
      <c r="M2" s="1521"/>
    </row>
    <row r="3" spans="1:16" ht="26.25" thickBot="1" x14ac:dyDescent="0.3">
      <c r="A3" s="1466"/>
      <c r="B3" s="1467"/>
      <c r="C3" s="1467"/>
      <c r="D3" s="1467"/>
      <c r="E3" s="1467"/>
      <c r="F3" s="1467"/>
      <c r="G3" s="1468"/>
      <c r="H3" s="1478" t="s">
        <v>31</v>
      </c>
      <c r="I3" s="1479"/>
      <c r="J3" s="1480"/>
      <c r="K3" s="1522"/>
      <c r="L3" s="1523"/>
      <c r="M3" s="1524"/>
    </row>
    <row r="4" spans="1:16" ht="30" x14ac:dyDescent="0.25">
      <c r="A4" s="1466"/>
      <c r="B4" s="1467"/>
      <c r="C4" s="1467"/>
      <c r="D4" s="1467"/>
      <c r="E4" s="1467"/>
      <c r="F4" s="1467"/>
      <c r="G4" s="1468"/>
      <c r="H4" s="1525" t="s">
        <v>32</v>
      </c>
      <c r="I4" s="1526"/>
      <c r="J4" s="1527">
        <v>2617</v>
      </c>
      <c r="K4" s="1528"/>
      <c r="L4" s="1528"/>
      <c r="M4" s="1529"/>
    </row>
    <row r="5" spans="1:16" ht="30" x14ac:dyDescent="0.25">
      <c r="A5" s="1466"/>
      <c r="B5" s="1467"/>
      <c r="C5" s="1467"/>
      <c r="D5" s="1467"/>
      <c r="E5" s="1467"/>
      <c r="F5" s="1467"/>
      <c r="G5" s="1468"/>
      <c r="H5" s="1514" t="s">
        <v>33</v>
      </c>
      <c r="I5" s="1515"/>
      <c r="J5" s="1527">
        <v>2617</v>
      </c>
      <c r="K5" s="1528"/>
      <c r="L5" s="1528"/>
      <c r="M5" s="1529"/>
      <c r="P5" s="14" t="s">
        <v>34</v>
      </c>
    </row>
    <row r="6" spans="1:16" ht="30" x14ac:dyDescent="0.25">
      <c r="A6" s="1466"/>
      <c r="B6" s="1467"/>
      <c r="C6" s="1467"/>
      <c r="D6" s="1467"/>
      <c r="E6" s="1467"/>
      <c r="F6" s="1467"/>
      <c r="G6" s="1468"/>
      <c r="H6" s="1514" t="s">
        <v>35</v>
      </c>
      <c r="I6" s="1515"/>
      <c r="J6" s="1530"/>
      <c r="K6" s="1531"/>
      <c r="L6" s="1531"/>
      <c r="M6" s="1532"/>
    </row>
    <row r="7" spans="1:16" ht="30" x14ac:dyDescent="0.25">
      <c r="A7" s="1466"/>
      <c r="B7" s="1467"/>
      <c r="C7" s="1467"/>
      <c r="D7" s="1467"/>
      <c r="E7" s="1467"/>
      <c r="F7" s="1467"/>
      <c r="G7" s="1468"/>
      <c r="H7" s="1514" t="s">
        <v>36</v>
      </c>
      <c r="I7" s="1515"/>
      <c r="J7" s="1516"/>
      <c r="K7" s="1517"/>
      <c r="L7" s="1517"/>
      <c r="M7" s="1518"/>
    </row>
    <row r="8" spans="1:16" ht="26.25" customHeight="1" thickBot="1" x14ac:dyDescent="0.3">
      <c r="A8" s="1466"/>
      <c r="B8" s="1467"/>
      <c r="C8" s="1467"/>
      <c r="D8" s="1467"/>
      <c r="E8" s="1467"/>
      <c r="F8" s="1467"/>
      <c r="G8" s="1468"/>
      <c r="H8" s="1514" t="s">
        <v>37</v>
      </c>
      <c r="I8" s="1515"/>
      <c r="J8" s="1516"/>
      <c r="K8" s="1517"/>
      <c r="L8" s="1517"/>
      <c r="M8" s="1518"/>
    </row>
    <row r="9" spans="1:16" ht="21.75" customHeight="1" thickBot="1" x14ac:dyDescent="0.3">
      <c r="A9" s="1460" t="s">
        <v>38</v>
      </c>
      <c r="B9" s="1461"/>
      <c r="C9" s="1460" t="s">
        <v>39</v>
      </c>
      <c r="D9" s="1462"/>
      <c r="E9" s="1462"/>
      <c r="F9" s="1462"/>
      <c r="G9" s="1462"/>
      <c r="H9" s="1461"/>
      <c r="I9" s="1427"/>
      <c r="J9" s="1429"/>
      <c r="K9" s="1429"/>
      <c r="L9" s="1429"/>
      <c r="M9" s="1428"/>
      <c r="N9" s="14" t="s">
        <v>40</v>
      </c>
    </row>
    <row r="10" spans="1:16" ht="28.5" customHeight="1" thickBot="1" x14ac:dyDescent="0.3">
      <c r="A10" s="16" t="s">
        <v>41</v>
      </c>
      <c r="B10" s="17" t="s">
        <v>42</v>
      </c>
      <c r="C10" s="18" t="s">
        <v>43</v>
      </c>
      <c r="D10" s="19" t="s">
        <v>44</v>
      </c>
      <c r="E10" s="20" t="s">
        <v>45</v>
      </c>
      <c r="F10" s="21" t="s">
        <v>46</v>
      </c>
      <c r="G10" s="19" t="s">
        <v>47</v>
      </c>
      <c r="H10" s="22" t="s">
        <v>48</v>
      </c>
      <c r="I10" s="1441" t="s">
        <v>49</v>
      </c>
      <c r="J10" s="1444" t="s">
        <v>50</v>
      </c>
      <c r="K10" s="1447" t="s">
        <v>51</v>
      </c>
      <c r="L10" s="1447" t="s">
        <v>52</v>
      </c>
      <c r="M10" s="1450" t="s">
        <v>53</v>
      </c>
    </row>
    <row r="11" spans="1:16" ht="51.75" customHeight="1" thickBot="1" x14ac:dyDescent="0.3">
      <c r="A11" s="23">
        <v>215.9</v>
      </c>
      <c r="B11" s="24" t="s">
        <v>54</v>
      </c>
      <c r="C11" s="25" t="s">
        <v>55</v>
      </c>
      <c r="D11" s="26">
        <v>215.9</v>
      </c>
      <c r="E11" s="27" t="s">
        <v>56</v>
      </c>
      <c r="F11" s="28" t="s">
        <v>57</v>
      </c>
      <c r="G11" s="29">
        <v>0.24</v>
      </c>
      <c r="H11" s="30">
        <f>G11</f>
        <v>0.24</v>
      </c>
      <c r="I11" s="1442"/>
      <c r="J11" s="1445"/>
      <c r="K11" s="1448"/>
      <c r="L11" s="1448"/>
      <c r="M11" s="1451"/>
    </row>
    <row r="12" spans="1:16" ht="53.25" customHeight="1" thickBot="1" x14ac:dyDescent="0.3">
      <c r="A12" s="1453" t="s">
        <v>58</v>
      </c>
      <c r="B12" s="1454"/>
      <c r="C12" s="25" t="s">
        <v>59</v>
      </c>
      <c r="D12" s="31">
        <v>181</v>
      </c>
      <c r="E12" s="32"/>
      <c r="F12" s="28" t="s">
        <v>60</v>
      </c>
      <c r="G12" s="33">
        <v>8.23</v>
      </c>
      <c r="H12" s="30">
        <f>G12+H11</f>
        <v>8.4700000000000006</v>
      </c>
      <c r="I12" s="1443"/>
      <c r="J12" s="1446"/>
      <c r="K12" s="1449"/>
      <c r="L12" s="1449"/>
      <c r="M12" s="1452"/>
    </row>
    <row r="13" spans="1:16" ht="34.5" customHeight="1" x14ac:dyDescent="0.25">
      <c r="A13" s="34" t="s">
        <v>61</v>
      </c>
      <c r="B13" s="35" t="s">
        <v>62</v>
      </c>
      <c r="C13" s="25" t="s">
        <v>63</v>
      </c>
      <c r="D13" s="31">
        <v>215</v>
      </c>
      <c r="E13" s="32">
        <v>57</v>
      </c>
      <c r="F13" s="28" t="s">
        <v>64</v>
      </c>
      <c r="G13" s="33">
        <v>1.27</v>
      </c>
      <c r="H13" s="30">
        <f t="shared" ref="H13:H22" si="0">G13+H12</f>
        <v>9.74</v>
      </c>
      <c r="I13" s="36" t="s">
        <v>65</v>
      </c>
      <c r="J13" s="37">
        <v>0</v>
      </c>
      <c r="K13" s="37"/>
      <c r="L13" s="37"/>
      <c r="M13" s="38">
        <f>J13+K13-L13</f>
        <v>0</v>
      </c>
    </row>
    <row r="14" spans="1:16" ht="46.5" customHeight="1" x14ac:dyDescent="0.25">
      <c r="A14" s="39" t="s">
        <v>66</v>
      </c>
      <c r="B14" s="39" t="s">
        <v>67</v>
      </c>
      <c r="C14" s="25" t="s">
        <v>68</v>
      </c>
      <c r="D14" s="31">
        <v>165</v>
      </c>
      <c r="E14" s="32">
        <v>57</v>
      </c>
      <c r="F14" s="28" t="s">
        <v>64</v>
      </c>
      <c r="G14" s="33">
        <v>16.350000000000001</v>
      </c>
      <c r="H14" s="30">
        <f t="shared" si="0"/>
        <v>26.090000000000003</v>
      </c>
      <c r="I14" s="40" t="s">
        <v>69</v>
      </c>
      <c r="J14" s="41">
        <v>100</v>
      </c>
      <c r="K14" s="41"/>
      <c r="L14" s="41"/>
      <c r="M14" s="38">
        <f>J14+K14-L14</f>
        <v>100</v>
      </c>
      <c r="N14" s="42"/>
    </row>
    <row r="15" spans="1:16" ht="36.75" customHeight="1" thickBot="1" x14ac:dyDescent="0.3">
      <c r="A15" s="43"/>
      <c r="B15" s="44"/>
      <c r="C15" s="25" t="s">
        <v>70</v>
      </c>
      <c r="D15" s="31">
        <v>214.6</v>
      </c>
      <c r="E15" s="32">
        <v>57</v>
      </c>
      <c r="F15" s="28" t="s">
        <v>64</v>
      </c>
      <c r="G15" s="33">
        <v>0.89</v>
      </c>
      <c r="H15" s="30">
        <f t="shared" si="0"/>
        <v>26.980000000000004</v>
      </c>
      <c r="I15" s="36" t="s">
        <v>71</v>
      </c>
      <c r="J15" s="45">
        <v>150</v>
      </c>
      <c r="K15" s="41"/>
      <c r="L15" s="41"/>
      <c r="M15" s="38">
        <f>J15+K15-L15</f>
        <v>150</v>
      </c>
      <c r="N15" s="42"/>
    </row>
    <row r="16" spans="1:16" ht="36.75" customHeight="1" thickBot="1" x14ac:dyDescent="0.3">
      <c r="A16" s="1433" t="s">
        <v>72</v>
      </c>
      <c r="B16" s="1434"/>
      <c r="C16" s="25" t="s">
        <v>73</v>
      </c>
      <c r="D16" s="46">
        <v>165</v>
      </c>
      <c r="E16" s="47">
        <v>57</v>
      </c>
      <c r="F16" s="48" t="s">
        <v>64</v>
      </c>
      <c r="G16" s="49">
        <v>70.819999999999993</v>
      </c>
      <c r="H16" s="30">
        <f t="shared" si="0"/>
        <v>97.8</v>
      </c>
      <c r="I16" s="36" t="s">
        <v>74</v>
      </c>
      <c r="J16" s="50">
        <v>1220</v>
      </c>
      <c r="K16" s="45"/>
      <c r="L16" s="45"/>
      <c r="M16" s="38">
        <f t="shared" ref="M16:M36" si="1">J16+K16-L16</f>
        <v>1220</v>
      </c>
      <c r="N16" s="42"/>
    </row>
    <row r="17" spans="1:22" ht="29.25" customHeight="1" x14ac:dyDescent="0.25">
      <c r="A17" s="51" t="s">
        <v>61</v>
      </c>
      <c r="B17" s="52" t="s">
        <v>62</v>
      </c>
      <c r="C17" s="25" t="s">
        <v>75</v>
      </c>
      <c r="D17" s="46">
        <v>165</v>
      </c>
      <c r="E17" s="47">
        <v>70</v>
      </c>
      <c r="F17" s="48" t="s">
        <v>64</v>
      </c>
      <c r="G17" s="49">
        <v>9.49</v>
      </c>
      <c r="H17" s="30">
        <f t="shared" si="0"/>
        <v>107.28999999999999</v>
      </c>
      <c r="I17" s="36" t="s">
        <v>76</v>
      </c>
      <c r="J17" s="53">
        <v>2600</v>
      </c>
      <c r="K17" s="45"/>
      <c r="L17" s="45"/>
      <c r="M17" s="38">
        <f>J17+K17-L17</f>
        <v>2600</v>
      </c>
    </row>
    <row r="18" spans="1:22" ht="27" customHeight="1" thickBot="1" x14ac:dyDescent="0.3">
      <c r="A18" s="39"/>
      <c r="B18" s="39" t="s">
        <v>77</v>
      </c>
      <c r="C18" s="25" t="s">
        <v>68</v>
      </c>
      <c r="D18" s="31">
        <v>165</v>
      </c>
      <c r="E18" s="32">
        <v>57</v>
      </c>
      <c r="F18" s="48" t="s">
        <v>64</v>
      </c>
      <c r="G18" s="29">
        <v>17.95</v>
      </c>
      <c r="H18" s="30">
        <f t="shared" si="0"/>
        <v>125.24</v>
      </c>
      <c r="I18" s="54" t="s">
        <v>78</v>
      </c>
      <c r="J18" s="55">
        <v>50</v>
      </c>
      <c r="K18" s="55"/>
      <c r="L18" s="55"/>
      <c r="M18" s="38">
        <f>J18+K18-L18</f>
        <v>50</v>
      </c>
    </row>
    <row r="19" spans="1:22" ht="29.25" customHeight="1" thickBot="1" x14ac:dyDescent="0.3">
      <c r="A19" s="1435"/>
      <c r="B19" s="1436"/>
      <c r="C19" s="25" t="s">
        <v>79</v>
      </c>
      <c r="D19" s="31">
        <v>163</v>
      </c>
      <c r="E19" s="32">
        <v>71</v>
      </c>
      <c r="F19" s="56" t="s">
        <v>64</v>
      </c>
      <c r="G19" s="29">
        <v>54.48</v>
      </c>
      <c r="H19" s="30">
        <f t="shared" si="0"/>
        <v>179.72</v>
      </c>
      <c r="I19" s="36" t="s">
        <v>80</v>
      </c>
      <c r="J19" s="53">
        <v>4600</v>
      </c>
      <c r="K19" s="45"/>
      <c r="L19" s="45"/>
      <c r="M19" s="38">
        <f t="shared" si="1"/>
        <v>4600</v>
      </c>
    </row>
    <row r="20" spans="1:22" ht="24.75" customHeight="1" thickBot="1" x14ac:dyDescent="0.45">
      <c r="A20" s="1435"/>
      <c r="B20" s="1436"/>
      <c r="C20" s="57" t="s">
        <v>81</v>
      </c>
      <c r="D20" s="58">
        <v>160</v>
      </c>
      <c r="E20" s="59">
        <v>90</v>
      </c>
      <c r="F20" s="60" t="s">
        <v>64</v>
      </c>
      <c r="G20" s="61">
        <v>1216.01</v>
      </c>
      <c r="H20" s="30">
        <f t="shared" si="0"/>
        <v>1395.73</v>
      </c>
      <c r="I20" s="62" t="s">
        <v>82</v>
      </c>
      <c r="J20" s="55">
        <v>0</v>
      </c>
      <c r="K20" s="45"/>
      <c r="L20" s="45"/>
      <c r="M20" s="38">
        <f t="shared" si="1"/>
        <v>0</v>
      </c>
    </row>
    <row r="21" spans="1:22" ht="23.25" customHeight="1" thickBot="1" x14ac:dyDescent="0.3">
      <c r="A21" s="1437"/>
      <c r="B21" s="1438"/>
      <c r="C21" s="57" t="s">
        <v>83</v>
      </c>
      <c r="D21" s="58">
        <v>165</v>
      </c>
      <c r="E21" s="59">
        <v>90</v>
      </c>
      <c r="F21" s="47" t="s">
        <v>64</v>
      </c>
      <c r="G21" s="49">
        <v>646.97</v>
      </c>
      <c r="H21" s="30">
        <f t="shared" si="0"/>
        <v>2042.7</v>
      </c>
      <c r="I21" s="62" t="s">
        <v>84</v>
      </c>
      <c r="J21" s="53">
        <v>0</v>
      </c>
      <c r="K21" s="63"/>
      <c r="L21" s="45"/>
      <c r="M21" s="64">
        <f t="shared" si="1"/>
        <v>0</v>
      </c>
    </row>
    <row r="22" spans="1:22" ht="24" customHeight="1" thickBot="1" x14ac:dyDescent="0.45">
      <c r="A22" s="1439" t="s">
        <v>85</v>
      </c>
      <c r="B22" s="1440"/>
      <c r="C22" s="57" t="s">
        <v>86</v>
      </c>
      <c r="D22" s="58"/>
      <c r="E22" s="59"/>
      <c r="F22" s="47"/>
      <c r="G22" s="61">
        <v>9</v>
      </c>
      <c r="H22" s="30">
        <f t="shared" si="0"/>
        <v>2051.6999999999998</v>
      </c>
      <c r="I22" s="36" t="s">
        <v>87</v>
      </c>
      <c r="J22" s="65">
        <v>50</v>
      </c>
      <c r="K22" s="45"/>
      <c r="L22" s="45"/>
      <c r="M22" s="38">
        <f t="shared" si="1"/>
        <v>50</v>
      </c>
    </row>
    <row r="23" spans="1:22" ht="27.75" customHeight="1" x14ac:dyDescent="0.4">
      <c r="A23" s="66" t="s">
        <v>88</v>
      </c>
      <c r="B23" s="66" t="s">
        <v>62</v>
      </c>
      <c r="C23" s="25"/>
      <c r="D23" s="31"/>
      <c r="E23" s="32"/>
      <c r="F23" s="60"/>
      <c r="G23" s="61"/>
      <c r="H23" s="30"/>
      <c r="I23" s="54" t="s">
        <v>89</v>
      </c>
      <c r="J23" s="67">
        <v>680</v>
      </c>
      <c r="K23" s="67"/>
      <c r="L23" s="67"/>
      <c r="M23" s="38">
        <f t="shared" si="1"/>
        <v>680</v>
      </c>
    </row>
    <row r="24" spans="1:22" ht="23.25" customHeight="1" x14ac:dyDescent="0.4">
      <c r="A24" s="39"/>
      <c r="B24" s="39"/>
      <c r="C24" s="25"/>
      <c r="D24" s="31"/>
      <c r="E24" s="32"/>
      <c r="F24" s="27"/>
      <c r="G24" s="61"/>
      <c r="H24" s="30"/>
      <c r="I24" s="36" t="s">
        <v>90</v>
      </c>
      <c r="J24" s="65">
        <v>200</v>
      </c>
      <c r="K24" s="45"/>
      <c r="L24" s="68"/>
      <c r="M24" s="64">
        <f>J24+K24-L24</f>
        <v>200</v>
      </c>
    </row>
    <row r="25" spans="1:22" ht="32.25" customHeight="1" x14ac:dyDescent="0.4">
      <c r="A25" s="69" t="s">
        <v>91</v>
      </c>
      <c r="B25" s="69" t="s">
        <v>92</v>
      </c>
      <c r="C25" s="25"/>
      <c r="D25" s="31"/>
      <c r="E25" s="32"/>
      <c r="F25" s="27"/>
      <c r="G25" s="61"/>
      <c r="H25" s="30"/>
      <c r="I25" s="70" t="s">
        <v>93</v>
      </c>
      <c r="J25" s="65">
        <v>0</v>
      </c>
      <c r="K25" s="45"/>
      <c r="L25" s="45"/>
      <c r="M25" s="38">
        <f t="shared" si="1"/>
        <v>0</v>
      </c>
      <c r="N25" s="71"/>
    </row>
    <row r="26" spans="1:22" ht="27.75" customHeight="1" thickBot="1" x14ac:dyDescent="0.3">
      <c r="A26" s="72"/>
      <c r="B26" s="72"/>
      <c r="C26" s="73"/>
      <c r="D26" s="31"/>
      <c r="E26" s="59"/>
      <c r="F26" s="74"/>
      <c r="G26" s="33"/>
      <c r="H26" s="30"/>
      <c r="I26" s="75" t="s">
        <v>94</v>
      </c>
      <c r="J26" s="76" t="s">
        <v>95</v>
      </c>
      <c r="K26" s="63"/>
      <c r="L26" s="45"/>
      <c r="M26" s="38">
        <f t="shared" si="1"/>
        <v>312</v>
      </c>
      <c r="N26" s="77"/>
    </row>
    <row r="27" spans="1:22" ht="29.25" customHeight="1" thickBot="1" x14ac:dyDescent="0.3">
      <c r="A27" s="1425" t="s">
        <v>96</v>
      </c>
      <c r="B27" s="1426"/>
      <c r="C27" s="57"/>
      <c r="D27" s="58"/>
      <c r="E27" s="59"/>
      <c r="F27" s="60"/>
      <c r="G27" s="49"/>
      <c r="H27" s="30"/>
      <c r="I27" s="54" t="s">
        <v>97</v>
      </c>
      <c r="J27" s="65">
        <v>2200</v>
      </c>
      <c r="K27" s="45"/>
      <c r="L27" s="45"/>
      <c r="M27" s="38">
        <f t="shared" si="1"/>
        <v>2200</v>
      </c>
      <c r="N27" s="14" t="s">
        <v>34</v>
      </c>
    </row>
    <row r="28" spans="1:22" ht="37.5" customHeight="1" x14ac:dyDescent="0.25">
      <c r="A28" s="66" t="s">
        <v>88</v>
      </c>
      <c r="B28" s="66" t="s">
        <v>62</v>
      </c>
      <c r="C28" s="25"/>
      <c r="D28" s="31"/>
      <c r="E28" s="32"/>
      <c r="F28" s="28"/>
      <c r="G28" s="49"/>
      <c r="H28" s="30"/>
      <c r="I28" s="78" t="s">
        <v>98</v>
      </c>
      <c r="J28" s="65">
        <v>735</v>
      </c>
      <c r="K28" s="45"/>
      <c r="L28" s="45"/>
      <c r="M28" s="38">
        <f t="shared" si="1"/>
        <v>735</v>
      </c>
    </row>
    <row r="29" spans="1:22" ht="27.75" customHeight="1" x14ac:dyDescent="0.25">
      <c r="A29" s="39"/>
      <c r="B29" s="39" t="s">
        <v>828</v>
      </c>
      <c r="C29" s="25"/>
      <c r="D29" s="31"/>
      <c r="E29" s="32"/>
      <c r="F29" s="28"/>
      <c r="G29" s="49"/>
      <c r="H29" s="30"/>
      <c r="I29" s="36" t="s">
        <v>100</v>
      </c>
      <c r="J29" s="65">
        <v>4000</v>
      </c>
      <c r="K29" s="45"/>
      <c r="L29" s="68"/>
      <c r="M29" s="38">
        <f t="shared" si="1"/>
        <v>4000</v>
      </c>
      <c r="V29" s="79"/>
    </row>
    <row r="30" spans="1:22" ht="25.5" customHeight="1" x14ac:dyDescent="0.25">
      <c r="A30" s="69" t="s">
        <v>91</v>
      </c>
      <c r="B30" s="80" t="s">
        <v>92</v>
      </c>
      <c r="C30" s="25"/>
      <c r="D30" s="31"/>
      <c r="E30" s="32"/>
      <c r="F30" s="28"/>
      <c r="G30" s="29"/>
      <c r="H30" s="30"/>
      <c r="I30" s="36" t="s">
        <v>101</v>
      </c>
      <c r="J30" s="65">
        <v>0</v>
      </c>
      <c r="K30" s="45"/>
      <c r="L30" s="45"/>
      <c r="M30" s="38">
        <f t="shared" si="1"/>
        <v>0</v>
      </c>
      <c r="N30" s="42"/>
    </row>
    <row r="31" spans="1:22" ht="23.25" customHeight="1" thickBot="1" x14ac:dyDescent="0.3">
      <c r="A31" s="72" t="s">
        <v>102</v>
      </c>
      <c r="B31" s="72"/>
      <c r="C31" s="25"/>
      <c r="D31" s="31"/>
      <c r="E31" s="32"/>
      <c r="F31" s="47"/>
      <c r="G31" s="29"/>
      <c r="H31" s="30"/>
      <c r="I31" s="36" t="s">
        <v>103</v>
      </c>
      <c r="J31" s="65">
        <v>1250</v>
      </c>
      <c r="K31" s="45"/>
      <c r="L31" s="68"/>
      <c r="M31" s="38">
        <f t="shared" si="1"/>
        <v>1250</v>
      </c>
      <c r="N31" s="42"/>
    </row>
    <row r="32" spans="1:22" ht="25.5" customHeight="1" thickBot="1" x14ac:dyDescent="0.45">
      <c r="A32" s="81"/>
      <c r="B32" s="82"/>
      <c r="C32" s="83"/>
      <c r="D32" s="31"/>
      <c r="E32" s="32"/>
      <c r="F32" s="28"/>
      <c r="G32" s="61"/>
      <c r="H32" s="30"/>
      <c r="I32" s="36" t="s">
        <v>104</v>
      </c>
      <c r="J32" s="84" t="s">
        <v>105</v>
      </c>
      <c r="K32" s="63"/>
      <c r="L32" s="63"/>
      <c r="M32" s="64">
        <f t="shared" si="1"/>
        <v>0</v>
      </c>
      <c r="N32" s="42"/>
    </row>
    <row r="33" spans="1:15" ht="45.75" customHeight="1" thickBot="1" x14ac:dyDescent="0.3">
      <c r="A33" s="85"/>
      <c r="B33" s="86"/>
      <c r="C33" s="83"/>
      <c r="D33" s="31"/>
      <c r="E33" s="32"/>
      <c r="F33" s="28"/>
      <c r="G33" s="49"/>
      <c r="H33" s="30"/>
      <c r="I33" s="87" t="s">
        <v>106</v>
      </c>
      <c r="J33" s="65">
        <v>7075</v>
      </c>
      <c r="K33" s="45"/>
      <c r="L33" s="45"/>
      <c r="M33" s="64">
        <f t="shared" si="1"/>
        <v>7075</v>
      </c>
      <c r="N33" s="42"/>
      <c r="O33" s="42"/>
    </row>
    <row r="34" spans="1:15" ht="40.5" customHeight="1" thickBot="1" x14ac:dyDescent="0.45">
      <c r="A34" s="1425" t="s">
        <v>107</v>
      </c>
      <c r="B34" s="1513"/>
      <c r="C34" s="83"/>
      <c r="D34" s="31"/>
      <c r="E34" s="32"/>
      <c r="F34" s="47"/>
      <c r="G34" s="61"/>
      <c r="H34" s="30"/>
      <c r="I34" s="36" t="s">
        <v>108</v>
      </c>
      <c r="J34" s="65">
        <v>0</v>
      </c>
      <c r="K34" s="45"/>
      <c r="L34" s="45"/>
      <c r="M34" s="64">
        <f t="shared" si="1"/>
        <v>0</v>
      </c>
      <c r="O34" s="42"/>
    </row>
    <row r="35" spans="1:15" ht="25.5" customHeight="1" x14ac:dyDescent="0.4">
      <c r="A35" s="88" t="s">
        <v>88</v>
      </c>
      <c r="B35" s="88" t="s">
        <v>62</v>
      </c>
      <c r="C35" s="57"/>
      <c r="D35" s="58"/>
      <c r="E35" s="59"/>
      <c r="F35" s="60"/>
      <c r="G35" s="61"/>
      <c r="H35" s="30"/>
      <c r="I35" s="36" t="s">
        <v>109</v>
      </c>
      <c r="J35" s="65">
        <v>11000</v>
      </c>
      <c r="K35" s="45"/>
      <c r="L35" s="68"/>
      <c r="M35" s="64">
        <f t="shared" si="1"/>
        <v>11000</v>
      </c>
    </row>
    <row r="36" spans="1:15" ht="24.75" customHeight="1" x14ac:dyDescent="0.4">
      <c r="A36" s="39"/>
      <c r="B36" s="39" t="s">
        <v>829</v>
      </c>
      <c r="C36" s="57"/>
      <c r="D36" s="58"/>
      <c r="E36" s="59"/>
      <c r="F36" s="47"/>
      <c r="G36" s="61"/>
      <c r="H36" s="30"/>
      <c r="I36" s="36" t="s">
        <v>110</v>
      </c>
      <c r="J36" s="65">
        <v>11000</v>
      </c>
      <c r="K36" s="45"/>
      <c r="L36" s="45"/>
      <c r="M36" s="64">
        <f t="shared" si="1"/>
        <v>11000</v>
      </c>
      <c r="N36" s="89"/>
    </row>
    <row r="37" spans="1:15" ht="22.5" customHeight="1" x14ac:dyDescent="0.25">
      <c r="A37" s="85" t="s">
        <v>91</v>
      </c>
      <c r="B37" s="85" t="s">
        <v>92</v>
      </c>
      <c r="C37" s="90"/>
      <c r="D37" s="91"/>
      <c r="E37" s="59"/>
      <c r="F37" s="92"/>
      <c r="G37" s="93"/>
      <c r="H37" s="30"/>
      <c r="I37" s="54"/>
      <c r="J37" s="55"/>
      <c r="K37" s="55"/>
      <c r="L37" s="55"/>
      <c r="M37" s="38"/>
    </row>
    <row r="38" spans="1:15" ht="25.5" customHeight="1" thickBot="1" x14ac:dyDescent="0.3">
      <c r="A38" s="72" t="s">
        <v>111</v>
      </c>
      <c r="B38" s="72"/>
      <c r="C38" s="90"/>
      <c r="D38" s="94"/>
      <c r="E38" s="95"/>
      <c r="F38" s="96"/>
      <c r="G38" s="97"/>
      <c r="H38" s="30"/>
      <c r="I38" s="98" t="s">
        <v>830</v>
      </c>
      <c r="J38" s="76" t="s">
        <v>155</v>
      </c>
      <c r="K38" s="63"/>
      <c r="L38" s="1055"/>
      <c r="M38" s="64" t="s">
        <v>155</v>
      </c>
    </row>
    <row r="39" spans="1:15" ht="25.5" customHeight="1" thickBot="1" x14ac:dyDescent="0.3">
      <c r="A39" s="1425"/>
      <c r="B39" s="1426"/>
      <c r="C39" s="90"/>
      <c r="D39" s="94"/>
      <c r="E39" s="95"/>
      <c r="F39" s="96"/>
      <c r="G39" s="97"/>
      <c r="H39" s="30"/>
      <c r="I39" s="54"/>
      <c r="J39" s="76"/>
      <c r="K39" s="63"/>
      <c r="L39" s="45"/>
      <c r="M39" s="38"/>
    </row>
    <row r="40" spans="1:15" ht="24.75" customHeight="1" thickBot="1" x14ac:dyDescent="0.3">
      <c r="A40" s="72"/>
      <c r="B40" s="100"/>
      <c r="C40" s="101"/>
      <c r="D40" s="93"/>
      <c r="E40" s="92"/>
      <c r="F40" s="102"/>
      <c r="G40" s="97"/>
      <c r="H40" s="30"/>
      <c r="I40" s="78"/>
      <c r="J40" s="76"/>
      <c r="K40" s="63"/>
      <c r="L40" s="45"/>
      <c r="M40" s="38"/>
    </row>
    <row r="41" spans="1:15" ht="26.25" customHeight="1" thickBot="1" x14ac:dyDescent="0.3">
      <c r="A41" s="103" t="s">
        <v>112</v>
      </c>
      <c r="B41" s="104" t="s">
        <v>113</v>
      </c>
      <c r="C41" s="101"/>
      <c r="D41" s="93"/>
      <c r="E41" s="92"/>
      <c r="F41" s="102"/>
      <c r="G41" s="105"/>
      <c r="H41" s="30"/>
      <c r="I41" s="98"/>
      <c r="J41" s="76"/>
      <c r="K41" s="63"/>
      <c r="L41" s="45"/>
      <c r="M41" s="38"/>
    </row>
    <row r="42" spans="1:15" ht="24.75" customHeight="1" x14ac:dyDescent="0.25">
      <c r="A42" s="88" t="s">
        <v>114</v>
      </c>
      <c r="B42" s="88" t="s">
        <v>115</v>
      </c>
      <c r="C42" s="101"/>
      <c r="D42" s="93"/>
      <c r="E42" s="92"/>
      <c r="F42" s="102"/>
      <c r="G42" s="97"/>
      <c r="H42" s="30"/>
      <c r="I42" s="54"/>
      <c r="J42" s="67"/>
      <c r="K42" s="67"/>
      <c r="L42" s="67"/>
      <c r="M42" s="38"/>
    </row>
    <row r="43" spans="1:15" ht="24" customHeight="1" thickBot="1" x14ac:dyDescent="0.3">
      <c r="A43" s="106" t="s">
        <v>116</v>
      </c>
      <c r="B43" s="106" t="s">
        <v>116</v>
      </c>
      <c r="C43" s="101"/>
      <c r="D43" s="93"/>
      <c r="E43" s="92"/>
      <c r="F43" s="102"/>
      <c r="G43" s="105"/>
      <c r="H43" s="30"/>
      <c r="I43" s="107"/>
      <c r="J43" s="45"/>
      <c r="K43" s="108"/>
      <c r="L43" s="108"/>
      <c r="M43" s="38"/>
    </row>
    <row r="44" spans="1:15" ht="24" customHeight="1" thickBot="1" x14ac:dyDescent="0.3">
      <c r="A44" s="103" t="s">
        <v>117</v>
      </c>
      <c r="B44" s="109"/>
      <c r="C44" s="101"/>
      <c r="D44" s="93"/>
      <c r="E44" s="92"/>
      <c r="F44" s="102"/>
      <c r="G44" s="110"/>
      <c r="H44" s="30"/>
      <c r="I44" s="111" t="s">
        <v>118</v>
      </c>
      <c r="J44" s="112">
        <v>0</v>
      </c>
      <c r="K44" s="113"/>
      <c r="L44" s="113"/>
      <c r="M44" s="114">
        <f>J44+K44-L44</f>
        <v>0</v>
      </c>
    </row>
    <row r="45" spans="1:15" ht="19.5" customHeight="1" x14ac:dyDescent="0.25">
      <c r="A45" s="88" t="s">
        <v>119</v>
      </c>
      <c r="B45" s="85"/>
      <c r="C45" s="101"/>
      <c r="D45" s="93"/>
      <c r="E45" s="92"/>
      <c r="F45" s="102"/>
      <c r="G45" s="97"/>
      <c r="H45" s="30"/>
      <c r="I45" s="115"/>
      <c r="J45" s="116">
        <v>0</v>
      </c>
      <c r="K45" s="116"/>
      <c r="L45" s="116"/>
      <c r="M45" s="117">
        <f t="shared" ref="M45:M53" si="2">J45+K45-L45</f>
        <v>0</v>
      </c>
    </row>
    <row r="46" spans="1:15" ht="52.5" customHeight="1" thickBot="1" x14ac:dyDescent="0.3">
      <c r="A46" s="106" t="s">
        <v>116</v>
      </c>
      <c r="B46" s="100"/>
      <c r="C46" s="118"/>
      <c r="D46" s="119"/>
      <c r="E46" s="92"/>
      <c r="F46" s="120"/>
      <c r="G46" s="93"/>
      <c r="H46" s="121"/>
      <c r="I46" s="122"/>
      <c r="J46" s="123">
        <v>0</v>
      </c>
      <c r="K46" s="124"/>
      <c r="L46" s="124"/>
      <c r="M46" s="117">
        <f t="shared" si="2"/>
        <v>0</v>
      </c>
    </row>
    <row r="47" spans="1:15" ht="33" customHeight="1" thickBot="1" x14ac:dyDescent="0.3">
      <c r="A47" s="1427" t="s">
        <v>120</v>
      </c>
      <c r="B47" s="1428"/>
      <c r="C47" s="1427" t="s">
        <v>121</v>
      </c>
      <c r="D47" s="1428"/>
      <c r="E47" s="1427" t="s">
        <v>122</v>
      </c>
      <c r="F47" s="1429"/>
      <c r="G47" s="1429"/>
      <c r="H47" s="1429"/>
      <c r="I47" s="125"/>
      <c r="J47" s="124">
        <v>0</v>
      </c>
      <c r="K47" s="124"/>
      <c r="L47" s="124"/>
      <c r="M47" s="117">
        <f t="shared" si="2"/>
        <v>0</v>
      </c>
    </row>
    <row r="48" spans="1:15" ht="20.25" customHeight="1" thickBot="1" x14ac:dyDescent="0.3">
      <c r="A48" s="126" t="s">
        <v>123</v>
      </c>
      <c r="B48" s="127"/>
      <c r="C48" s="128" t="s">
        <v>124</v>
      </c>
      <c r="D48" s="129" t="s">
        <v>125</v>
      </c>
      <c r="E48" s="130" t="s">
        <v>126</v>
      </c>
      <c r="F48" s="131" t="s">
        <v>127</v>
      </c>
      <c r="G48" s="132" t="s">
        <v>128</v>
      </c>
      <c r="H48" s="133" t="s">
        <v>129</v>
      </c>
      <c r="I48" s="125"/>
      <c r="J48" s="124">
        <v>0</v>
      </c>
      <c r="K48" s="124"/>
      <c r="L48" s="124"/>
      <c r="M48" s="117">
        <f t="shared" si="2"/>
        <v>0</v>
      </c>
      <c r="O48" s="14" t="s">
        <v>34</v>
      </c>
    </row>
    <row r="49" spans="1:19" ht="24.75" customHeight="1" thickBot="1" x14ac:dyDescent="0.3">
      <c r="A49" s="134" t="s">
        <v>130</v>
      </c>
      <c r="B49" s="135"/>
      <c r="C49" s="128" t="s">
        <v>131</v>
      </c>
      <c r="D49" s="136">
        <v>40</v>
      </c>
      <c r="E49" s="137" t="s">
        <v>132</v>
      </c>
      <c r="F49" s="138" t="s">
        <v>133</v>
      </c>
      <c r="G49" s="139" t="s">
        <v>134</v>
      </c>
      <c r="H49" s="139" t="s">
        <v>831</v>
      </c>
      <c r="I49" s="125"/>
      <c r="J49" s="124">
        <v>0</v>
      </c>
      <c r="K49" s="124"/>
      <c r="L49" s="123"/>
      <c r="M49" s="117">
        <f t="shared" si="2"/>
        <v>0</v>
      </c>
    </row>
    <row r="50" spans="1:19" ht="26.25" thickBot="1" x14ac:dyDescent="0.3">
      <c r="A50" s="140" t="s">
        <v>136</v>
      </c>
      <c r="B50" s="135"/>
      <c r="C50" s="141" t="s">
        <v>137</v>
      </c>
      <c r="D50" s="142" t="s">
        <v>348</v>
      </c>
      <c r="E50" s="137" t="s">
        <v>139</v>
      </c>
      <c r="F50" s="138" t="s">
        <v>133</v>
      </c>
      <c r="G50" s="139" t="s">
        <v>134</v>
      </c>
      <c r="H50" s="139" t="s">
        <v>831</v>
      </c>
      <c r="I50" s="125"/>
      <c r="J50" s="124">
        <v>0</v>
      </c>
      <c r="K50" s="124"/>
      <c r="L50" s="143"/>
      <c r="M50" s="117">
        <f>J50+K50-L52</f>
        <v>0</v>
      </c>
    </row>
    <row r="51" spans="1:19" ht="26.25" thickBot="1" x14ac:dyDescent="0.3">
      <c r="A51" s="144" t="s">
        <v>140</v>
      </c>
      <c r="B51" s="135"/>
      <c r="C51" s="145" t="s">
        <v>141</v>
      </c>
      <c r="D51" s="142" t="s">
        <v>832</v>
      </c>
      <c r="E51" s="137"/>
      <c r="F51" s="138"/>
      <c r="G51" s="139"/>
      <c r="H51" s="139"/>
      <c r="I51" s="146"/>
      <c r="J51" s="116">
        <v>0</v>
      </c>
      <c r="K51" s="116"/>
      <c r="L51" s="147"/>
      <c r="M51" s="117">
        <v>0</v>
      </c>
      <c r="N51" s="42"/>
    </row>
    <row r="52" spans="1:19" ht="21.75" customHeight="1" thickBot="1" x14ac:dyDescent="0.3">
      <c r="A52" s="148" t="s">
        <v>143</v>
      </c>
      <c r="B52" s="135"/>
      <c r="C52" s="145" t="s">
        <v>144</v>
      </c>
      <c r="D52" s="142" t="s">
        <v>833</v>
      </c>
      <c r="E52" s="137" t="s">
        <v>146</v>
      </c>
      <c r="F52" s="138" t="s">
        <v>147</v>
      </c>
      <c r="G52" s="139" t="s">
        <v>134</v>
      </c>
      <c r="H52" s="139" t="s">
        <v>148</v>
      </c>
      <c r="I52" s="149"/>
      <c r="J52" s="116">
        <v>0</v>
      </c>
      <c r="K52" s="116"/>
      <c r="L52" s="123"/>
      <c r="M52" s="117">
        <v>0</v>
      </c>
      <c r="P52" s="150"/>
      <c r="Q52" s="151"/>
    </row>
    <row r="53" spans="1:19" ht="22.5" customHeight="1" thickBot="1" x14ac:dyDescent="0.3">
      <c r="A53" s="152"/>
      <c r="B53" s="135"/>
      <c r="C53" s="153" t="s">
        <v>149</v>
      </c>
      <c r="D53" s="154" t="s">
        <v>834</v>
      </c>
      <c r="E53" s="155" t="s">
        <v>151</v>
      </c>
      <c r="F53" s="156"/>
      <c r="G53" s="139" t="s">
        <v>134</v>
      </c>
      <c r="H53" s="139" t="s">
        <v>152</v>
      </c>
      <c r="I53" s="157"/>
      <c r="J53" s="158">
        <v>0</v>
      </c>
      <c r="K53" s="159"/>
      <c r="L53" s="158"/>
      <c r="M53" s="160">
        <f t="shared" si="2"/>
        <v>0</v>
      </c>
      <c r="P53" s="150"/>
      <c r="Q53" s="151"/>
    </row>
    <row r="54" spans="1:19" ht="21" customHeight="1" thickBot="1" x14ac:dyDescent="0.3">
      <c r="A54" s="161"/>
      <c r="B54" s="162"/>
      <c r="C54" s="141" t="s">
        <v>153</v>
      </c>
      <c r="D54" s="163">
        <v>22</v>
      </c>
      <c r="E54" s="164" t="s">
        <v>154</v>
      </c>
      <c r="F54" s="165"/>
      <c r="G54" s="139" t="s">
        <v>134</v>
      </c>
      <c r="H54" s="139" t="s">
        <v>155</v>
      </c>
      <c r="I54" s="166" t="s">
        <v>156</v>
      </c>
      <c r="J54" s="167">
        <v>0</v>
      </c>
      <c r="K54" s="167"/>
      <c r="L54" s="168">
        <v>0</v>
      </c>
      <c r="M54" s="169">
        <f>J54+K54-L54</f>
        <v>0</v>
      </c>
      <c r="P54" s="150"/>
      <c r="Q54" s="151"/>
    </row>
    <row r="55" spans="1:19" ht="24" customHeight="1" thickBot="1" x14ac:dyDescent="0.3">
      <c r="A55" s="170"/>
      <c r="B55" s="171"/>
      <c r="C55" s="145" t="s">
        <v>157</v>
      </c>
      <c r="D55" s="142" t="s">
        <v>555</v>
      </c>
      <c r="E55" s="172" t="s">
        <v>159</v>
      </c>
      <c r="F55" s="173"/>
      <c r="G55" s="139" t="s">
        <v>134</v>
      </c>
      <c r="H55" s="174"/>
      <c r="I55" s="175" t="s">
        <v>160</v>
      </c>
      <c r="J55" s="176" t="s">
        <v>105</v>
      </c>
      <c r="K55" s="177"/>
      <c r="L55" s="178">
        <v>0</v>
      </c>
      <c r="M55" s="179">
        <f>J55+K55-L55</f>
        <v>0</v>
      </c>
      <c r="O55" s="71"/>
      <c r="P55" s="150"/>
      <c r="Q55" s="151"/>
    </row>
    <row r="56" spans="1:19" ht="20.25" customHeight="1" thickBot="1" x14ac:dyDescent="0.3">
      <c r="A56" s="180"/>
      <c r="B56" s="135"/>
      <c r="C56" s="181" t="s">
        <v>161</v>
      </c>
      <c r="D56" s="142" t="s">
        <v>138</v>
      </c>
      <c r="E56" s="172"/>
      <c r="F56" s="182"/>
      <c r="G56" s="183"/>
      <c r="H56" s="174"/>
      <c r="I56" s="184" t="s">
        <v>163</v>
      </c>
      <c r="J56" s="176" t="s">
        <v>105</v>
      </c>
      <c r="K56" s="177"/>
      <c r="L56" s="185">
        <v>0</v>
      </c>
      <c r="M56" s="186">
        <f>J56+K56-L56</f>
        <v>0</v>
      </c>
      <c r="O56" s="71"/>
      <c r="P56" s="150"/>
      <c r="Q56" s="151"/>
    </row>
    <row r="57" spans="1:19" ht="24" customHeight="1" thickBot="1" x14ac:dyDescent="0.3">
      <c r="A57" s="140"/>
      <c r="B57" s="187"/>
      <c r="C57" s="181" t="s">
        <v>164</v>
      </c>
      <c r="D57" s="142" t="s">
        <v>179</v>
      </c>
      <c r="E57" s="1430" t="s">
        <v>166</v>
      </c>
      <c r="F57" s="1431"/>
      <c r="G57" s="1432"/>
      <c r="H57" s="188" t="s">
        <v>167</v>
      </c>
      <c r="I57" s="184"/>
      <c r="J57" s="176"/>
      <c r="K57" s="177"/>
      <c r="L57" s="189"/>
      <c r="M57" s="190"/>
      <c r="O57" s="191"/>
      <c r="P57" s="150"/>
      <c r="Q57" s="151"/>
    </row>
    <row r="58" spans="1:19" ht="18.75" customHeight="1" thickBot="1" x14ac:dyDescent="0.3">
      <c r="A58" s="140"/>
      <c r="B58" s="187"/>
      <c r="C58" s="145" t="s">
        <v>168</v>
      </c>
      <c r="D58" s="192" t="s">
        <v>835</v>
      </c>
      <c r="E58" s="1430" t="s">
        <v>170</v>
      </c>
      <c r="F58" s="1431"/>
      <c r="G58" s="1432"/>
      <c r="H58" s="188" t="s">
        <v>171</v>
      </c>
      <c r="I58" s="193"/>
      <c r="J58" s="194"/>
      <c r="K58" s="194"/>
      <c r="L58" s="194"/>
      <c r="M58" s="179"/>
      <c r="O58" s="191"/>
      <c r="P58" s="150"/>
      <c r="Q58" s="151"/>
    </row>
    <row r="59" spans="1:19" ht="19.5" customHeight="1" thickBot="1" x14ac:dyDescent="0.3">
      <c r="A59" s="152"/>
      <c r="B59" s="187" t="s">
        <v>34</v>
      </c>
      <c r="C59" s="145"/>
      <c r="D59" s="192"/>
      <c r="E59" s="195"/>
      <c r="F59" s="196"/>
      <c r="G59" s="197"/>
      <c r="H59" s="197"/>
      <c r="I59" s="198"/>
      <c r="J59" s="199"/>
      <c r="K59" s="199"/>
      <c r="L59" s="199"/>
      <c r="M59" s="200"/>
      <c r="N59" s="201" t="s">
        <v>34</v>
      </c>
      <c r="P59" s="150"/>
      <c r="Q59" s="151"/>
      <c r="S59" s="202"/>
    </row>
    <row r="60" spans="1:19" ht="34.5" customHeight="1" thickBot="1" x14ac:dyDescent="0.3">
      <c r="A60" s="203">
        <f>(HOUR(J7)*60+MINUTE(J7))/60</f>
        <v>0</v>
      </c>
      <c r="B60" s="187"/>
      <c r="C60" s="141" t="s">
        <v>172</v>
      </c>
      <c r="D60" s="192" t="s">
        <v>836</v>
      </c>
      <c r="E60" s="1418" t="s">
        <v>174</v>
      </c>
      <c r="F60" s="204" t="s">
        <v>175</v>
      </c>
      <c r="G60" s="205" t="s">
        <v>176</v>
      </c>
      <c r="H60" s="206"/>
      <c r="I60" s="207"/>
      <c r="J60" s="208"/>
      <c r="K60" s="209"/>
      <c r="L60" s="209"/>
      <c r="M60" s="210"/>
      <c r="P60" s="150"/>
      <c r="Q60" s="151"/>
    </row>
    <row r="61" spans="1:19" ht="25.5" customHeight="1" x14ac:dyDescent="0.25">
      <c r="A61" s="211"/>
      <c r="B61" s="212"/>
      <c r="C61" s="141" t="s">
        <v>177</v>
      </c>
      <c r="D61" s="163">
        <v>9.5</v>
      </c>
      <c r="E61" s="1419"/>
      <c r="F61" s="213" t="s">
        <v>178</v>
      </c>
      <c r="G61" s="214" t="s">
        <v>179</v>
      </c>
      <c r="H61" s="215"/>
      <c r="I61" s="207"/>
      <c r="J61" s="208"/>
      <c r="K61" s="208"/>
      <c r="L61" s="208"/>
      <c r="M61" s="210"/>
      <c r="P61" s="150"/>
      <c r="Q61" s="151"/>
    </row>
    <row r="62" spans="1:19" ht="15.75" customHeight="1" thickBot="1" x14ac:dyDescent="0.3">
      <c r="A62" s="216"/>
      <c r="B62" s="217"/>
      <c r="C62" s="181" t="s">
        <v>180</v>
      </c>
      <c r="D62" s="218">
        <v>0.06</v>
      </c>
      <c r="E62" s="1419"/>
      <c r="F62" s="213" t="s">
        <v>181</v>
      </c>
      <c r="G62" s="219" t="s">
        <v>182</v>
      </c>
      <c r="H62" s="215"/>
      <c r="I62" s="207"/>
      <c r="J62" s="208"/>
      <c r="K62" s="220"/>
      <c r="L62" s="208"/>
      <c r="M62" s="210"/>
      <c r="P62" s="150"/>
      <c r="Q62" s="151"/>
    </row>
    <row r="63" spans="1:19" ht="27" customHeight="1" thickBot="1" x14ac:dyDescent="0.3">
      <c r="A63" s="221"/>
      <c r="B63" s="222"/>
      <c r="C63" s="223" t="s">
        <v>183</v>
      </c>
      <c r="D63" s="224">
        <v>0.5</v>
      </c>
      <c r="E63" s="1419"/>
      <c r="F63" s="213" t="s">
        <v>184</v>
      </c>
      <c r="G63" s="219" t="s">
        <v>185</v>
      </c>
      <c r="H63" s="225"/>
      <c r="I63" s="207"/>
      <c r="J63" s="208"/>
      <c r="K63" s="226"/>
      <c r="L63" s="208"/>
      <c r="M63" s="210"/>
      <c r="P63" s="150"/>
      <c r="Q63" s="151"/>
    </row>
    <row r="64" spans="1:19" ht="22.5" customHeight="1" thickBot="1" x14ac:dyDescent="0.3">
      <c r="A64" s="1410" t="s">
        <v>186</v>
      </c>
      <c r="B64" s="1411"/>
      <c r="C64" s="227" t="s">
        <v>187</v>
      </c>
      <c r="D64" s="228">
        <v>29</v>
      </c>
      <c r="E64" s="1419"/>
      <c r="F64" s="213" t="s">
        <v>188</v>
      </c>
      <c r="G64" s="219" t="s">
        <v>189</v>
      </c>
      <c r="H64" s="229"/>
      <c r="I64" s="230"/>
      <c r="J64" s="231"/>
      <c r="K64" s="232"/>
      <c r="L64" s="232"/>
      <c r="M64" s="233"/>
      <c r="P64" s="150"/>
      <c r="Q64" s="151"/>
    </row>
    <row r="65" spans="1:17" ht="21.75" customHeight="1" thickBot="1" x14ac:dyDescent="0.3">
      <c r="A65" s="234" t="s">
        <v>88</v>
      </c>
      <c r="B65" s="235" t="s">
        <v>62</v>
      </c>
      <c r="C65" s="227" t="s">
        <v>190</v>
      </c>
      <c r="D65" s="237" t="s">
        <v>191</v>
      </c>
      <c r="E65" s="1419"/>
      <c r="F65" s="213" t="s">
        <v>192</v>
      </c>
      <c r="G65" s="214" t="s">
        <v>193</v>
      </c>
      <c r="H65" s="238"/>
      <c r="I65" s="1421" t="s">
        <v>194</v>
      </c>
      <c r="J65" s="1423" t="s">
        <v>195</v>
      </c>
      <c r="K65" s="1421" t="s">
        <v>196</v>
      </c>
      <c r="L65" s="1408" t="s">
        <v>197</v>
      </c>
      <c r="M65" s="1408" t="s">
        <v>53</v>
      </c>
      <c r="P65" s="150"/>
      <c r="Q65" s="151"/>
    </row>
    <row r="66" spans="1:17" ht="20.25" customHeight="1" thickBot="1" x14ac:dyDescent="0.3">
      <c r="A66" s="1410" t="s">
        <v>198</v>
      </c>
      <c r="B66" s="1411"/>
      <c r="C66" s="1056"/>
      <c r="D66" s="240"/>
      <c r="E66" s="1419"/>
      <c r="F66" s="213" t="s">
        <v>199</v>
      </c>
      <c r="G66" s="241">
        <v>0</v>
      </c>
      <c r="H66" s="242"/>
      <c r="I66" s="1421"/>
      <c r="J66" s="1423"/>
      <c r="K66" s="1421"/>
      <c r="L66" s="1408"/>
      <c r="M66" s="1408"/>
      <c r="O66" s="14" t="s">
        <v>34</v>
      </c>
      <c r="P66" s="150"/>
      <c r="Q66" s="151"/>
    </row>
    <row r="67" spans="1:17" ht="19.5" customHeight="1" thickBot="1" x14ac:dyDescent="0.3">
      <c r="A67" s="243" t="s">
        <v>200</v>
      </c>
      <c r="B67" s="244" t="s">
        <v>201</v>
      </c>
      <c r="C67" s="245"/>
      <c r="D67" s="246"/>
      <c r="E67" s="1419"/>
      <c r="F67" s="213" t="s">
        <v>202</v>
      </c>
      <c r="G67" s="247" t="s">
        <v>203</v>
      </c>
      <c r="H67" s="242"/>
      <c r="I67" s="1421"/>
      <c r="J67" s="1423"/>
      <c r="K67" s="1421"/>
      <c r="L67" s="1408"/>
      <c r="M67" s="1408"/>
      <c r="Q67" s="151"/>
    </row>
    <row r="68" spans="1:17" ht="36.75" customHeight="1" thickBot="1" x14ac:dyDescent="0.3">
      <c r="A68" s="1410" t="s">
        <v>204</v>
      </c>
      <c r="B68" s="1411"/>
      <c r="C68" s="248"/>
      <c r="D68" s="249"/>
      <c r="E68" s="1419"/>
      <c r="F68" s="250"/>
      <c r="G68" s="214"/>
      <c r="H68" s="251"/>
      <c r="I68" s="252" t="s">
        <v>205</v>
      </c>
      <c r="J68" s="253">
        <v>36493</v>
      </c>
      <c r="K68" s="254"/>
      <c r="L68" s="255">
        <v>279</v>
      </c>
      <c r="M68" s="256">
        <v>36214</v>
      </c>
      <c r="Q68" s="151"/>
    </row>
    <row r="69" spans="1:17" ht="39.75" customHeight="1" thickBot="1" x14ac:dyDescent="0.3">
      <c r="A69" s="243" t="s">
        <v>200</v>
      </c>
      <c r="B69" s="244" t="s">
        <v>206</v>
      </c>
      <c r="C69" s="257"/>
      <c r="D69" s="258"/>
      <c r="E69" s="1419"/>
      <c r="F69" s="259"/>
      <c r="G69" s="214"/>
      <c r="H69" s="242"/>
      <c r="I69" s="260" t="s">
        <v>207</v>
      </c>
      <c r="J69" s="261">
        <v>95</v>
      </c>
      <c r="K69" s="262"/>
      <c r="L69" s="263"/>
      <c r="M69" s="264">
        <f t="shared" ref="M69:M89" si="3">J69+K69-L69</f>
        <v>95</v>
      </c>
      <c r="Q69" s="151"/>
    </row>
    <row r="70" spans="1:17" ht="48" customHeight="1" thickBot="1" x14ac:dyDescent="0.3">
      <c r="A70" s="1412" t="s">
        <v>837</v>
      </c>
      <c r="B70" s="1413"/>
      <c r="C70" s="1413"/>
      <c r="D70" s="1413"/>
      <c r="E70" s="1420"/>
      <c r="F70" s="259"/>
      <c r="G70" s="265"/>
      <c r="H70" s="266"/>
      <c r="I70" s="260" t="s">
        <v>209</v>
      </c>
      <c r="J70" s="261">
        <v>17</v>
      </c>
      <c r="K70" s="262"/>
      <c r="L70" s="263"/>
      <c r="M70" s="264">
        <f t="shared" si="3"/>
        <v>17</v>
      </c>
      <c r="Q70" s="151"/>
    </row>
    <row r="71" spans="1:17" ht="50.25" customHeight="1" thickBot="1" x14ac:dyDescent="0.3">
      <c r="A71" s="1414" t="s">
        <v>210</v>
      </c>
      <c r="B71" s="1415"/>
      <c r="C71" s="1416" t="s">
        <v>211</v>
      </c>
      <c r="D71" s="1417"/>
      <c r="E71" s="1417"/>
      <c r="F71" s="1417"/>
      <c r="G71" s="1417"/>
      <c r="H71" s="1417"/>
      <c r="I71" s="260" t="s">
        <v>212</v>
      </c>
      <c r="J71" s="261">
        <v>287</v>
      </c>
      <c r="K71" s="262"/>
      <c r="L71" s="263"/>
      <c r="M71" s="264">
        <f t="shared" si="3"/>
        <v>287</v>
      </c>
      <c r="Q71" s="151"/>
    </row>
    <row r="72" spans="1:17" ht="33.75" customHeight="1" thickBot="1" x14ac:dyDescent="0.3">
      <c r="A72" s="1397" t="s">
        <v>838</v>
      </c>
      <c r="B72" s="1398"/>
      <c r="C72" s="1538" t="s">
        <v>839</v>
      </c>
      <c r="D72" s="1539"/>
      <c r="E72" s="1539"/>
      <c r="F72" s="1540"/>
      <c r="G72" s="1540"/>
      <c r="H72" s="1539"/>
      <c r="I72" s="267" t="s">
        <v>215</v>
      </c>
      <c r="J72" s="261">
        <v>0</v>
      </c>
      <c r="K72" s="268"/>
      <c r="L72" s="262"/>
      <c r="M72" s="264">
        <f t="shared" si="3"/>
        <v>0</v>
      </c>
    </row>
    <row r="73" spans="1:17" ht="29.25" customHeight="1" thickBot="1" x14ac:dyDescent="0.3">
      <c r="A73" s="1402" t="s">
        <v>216</v>
      </c>
      <c r="B73" s="1403"/>
      <c r="C73" s="1403"/>
      <c r="D73" s="1403"/>
      <c r="E73" s="1403"/>
      <c r="F73" s="269" t="s">
        <v>217</v>
      </c>
      <c r="G73" s="269" t="s">
        <v>218</v>
      </c>
      <c r="H73" s="270" t="s">
        <v>219</v>
      </c>
      <c r="I73" s="271" t="s">
        <v>220</v>
      </c>
      <c r="J73" s="261">
        <v>40</v>
      </c>
      <c r="K73" s="262"/>
      <c r="L73" s="262"/>
      <c r="M73" s="264">
        <f t="shared" si="3"/>
        <v>40</v>
      </c>
    </row>
    <row r="74" spans="1:17" ht="55.5" customHeight="1" x14ac:dyDescent="0.25">
      <c r="A74" s="1502" t="s">
        <v>840</v>
      </c>
      <c r="B74" s="1503"/>
      <c r="C74" s="1503"/>
      <c r="D74" s="1503"/>
      <c r="E74" s="1504"/>
      <c r="F74" s="272">
        <v>0.29166666666666669</v>
      </c>
      <c r="G74" s="273"/>
      <c r="H74" s="274"/>
      <c r="I74" s="275" t="s">
        <v>222</v>
      </c>
      <c r="J74" s="261">
        <v>152</v>
      </c>
      <c r="K74" s="268"/>
      <c r="L74" s="262"/>
      <c r="M74" s="264">
        <f t="shared" si="3"/>
        <v>152</v>
      </c>
    </row>
    <row r="75" spans="1:17" ht="63" customHeight="1" x14ac:dyDescent="0.25">
      <c r="A75" s="1544" t="s">
        <v>223</v>
      </c>
      <c r="B75" s="1545"/>
      <c r="C75" s="1545"/>
      <c r="D75" s="1545"/>
      <c r="E75" s="1546"/>
      <c r="F75" s="273"/>
      <c r="G75" s="276">
        <v>0.29166666666666669</v>
      </c>
      <c r="H75" s="277"/>
      <c r="I75" s="271" t="s">
        <v>224</v>
      </c>
      <c r="J75" s="261">
        <v>4</v>
      </c>
      <c r="K75" s="268"/>
      <c r="L75" s="262"/>
      <c r="M75" s="264">
        <f t="shared" si="3"/>
        <v>4</v>
      </c>
    </row>
    <row r="76" spans="1:17" ht="47.25" customHeight="1" x14ac:dyDescent="0.25">
      <c r="A76" s="1505" t="s">
        <v>841</v>
      </c>
      <c r="B76" s="1506"/>
      <c r="C76" s="1506"/>
      <c r="D76" s="1506"/>
      <c r="E76" s="1507"/>
      <c r="F76" s="276"/>
      <c r="G76" s="276"/>
      <c r="H76" s="277"/>
      <c r="I76" s="278" t="s">
        <v>225</v>
      </c>
      <c r="J76" s="261">
        <v>11</v>
      </c>
      <c r="K76" s="268"/>
      <c r="L76" s="262"/>
      <c r="M76" s="264">
        <f t="shared" si="3"/>
        <v>11</v>
      </c>
    </row>
    <row r="77" spans="1:17" ht="31.5" customHeight="1" x14ac:dyDescent="0.25">
      <c r="A77" s="1502" t="s">
        <v>842</v>
      </c>
      <c r="B77" s="1503"/>
      <c r="C77" s="1503"/>
      <c r="D77" s="1503"/>
      <c r="E77" s="1504"/>
      <c r="F77" s="276"/>
      <c r="G77" s="276"/>
      <c r="H77" s="273"/>
      <c r="I77" s="267" t="s">
        <v>227</v>
      </c>
      <c r="J77" s="261">
        <v>3</v>
      </c>
      <c r="K77" s="279"/>
      <c r="L77" s="280"/>
      <c r="M77" s="264">
        <f t="shared" si="3"/>
        <v>3</v>
      </c>
    </row>
    <row r="78" spans="1:17" ht="27.75" customHeight="1" x14ac:dyDescent="0.25">
      <c r="A78" s="1502" t="s">
        <v>843</v>
      </c>
      <c r="B78" s="1503"/>
      <c r="C78" s="1503"/>
      <c r="D78" s="1503"/>
      <c r="E78" s="1504"/>
      <c r="F78" s="276"/>
      <c r="G78" s="281"/>
      <c r="H78" s="282"/>
      <c r="I78" s="267" t="s">
        <v>229</v>
      </c>
      <c r="J78" s="261">
        <v>4</v>
      </c>
      <c r="K78" s="268"/>
      <c r="L78" s="283"/>
      <c r="M78" s="264">
        <f t="shared" si="3"/>
        <v>4</v>
      </c>
    </row>
    <row r="79" spans="1:17" ht="46.5" customHeight="1" x14ac:dyDescent="0.25">
      <c r="A79" s="1502" t="s">
        <v>844</v>
      </c>
      <c r="B79" s="1503"/>
      <c r="C79" s="1503"/>
      <c r="D79" s="1503"/>
      <c r="E79" s="1504"/>
      <c r="F79" s="281"/>
      <c r="G79" s="281"/>
      <c r="H79" s="282"/>
      <c r="I79" s="260" t="s">
        <v>231</v>
      </c>
      <c r="J79" s="261">
        <v>530</v>
      </c>
      <c r="K79" s="268"/>
      <c r="L79" s="262">
        <v>70</v>
      </c>
      <c r="M79" s="264">
        <f t="shared" si="3"/>
        <v>460</v>
      </c>
    </row>
    <row r="80" spans="1:17" ht="21.75" customHeight="1" x14ac:dyDescent="0.25">
      <c r="A80" s="1502" t="s">
        <v>845</v>
      </c>
      <c r="B80" s="1503"/>
      <c r="C80" s="1503"/>
      <c r="D80" s="1503"/>
      <c r="E80" s="1504"/>
      <c r="F80" s="281"/>
      <c r="G80" s="281"/>
      <c r="H80" s="282"/>
      <c r="I80" s="260" t="s">
        <v>233</v>
      </c>
      <c r="J80" s="261">
        <v>3</v>
      </c>
      <c r="K80" s="268"/>
      <c r="L80" s="262"/>
      <c r="M80" s="264">
        <f t="shared" si="3"/>
        <v>3</v>
      </c>
    </row>
    <row r="81" spans="1:16" ht="33" customHeight="1" x14ac:dyDescent="0.25">
      <c r="A81" s="1502" t="s">
        <v>846</v>
      </c>
      <c r="B81" s="1503"/>
      <c r="C81" s="1503"/>
      <c r="D81" s="1503"/>
      <c r="E81" s="1504"/>
      <c r="F81" s="276"/>
      <c r="G81" s="276"/>
      <c r="H81" s="273"/>
      <c r="I81" s="271" t="s">
        <v>235</v>
      </c>
      <c r="J81" s="261">
        <v>20</v>
      </c>
      <c r="K81" s="268"/>
      <c r="L81" s="263"/>
      <c r="M81" s="284">
        <f t="shared" si="3"/>
        <v>20</v>
      </c>
    </row>
    <row r="82" spans="1:16" ht="23.25" customHeight="1" x14ac:dyDescent="0.25">
      <c r="A82" s="1502" t="s">
        <v>847</v>
      </c>
      <c r="B82" s="1503"/>
      <c r="C82" s="1503"/>
      <c r="D82" s="1503"/>
      <c r="E82" s="1504"/>
      <c r="F82" s="276"/>
      <c r="G82" s="276"/>
      <c r="H82" s="273"/>
      <c r="I82" s="271" t="s">
        <v>237</v>
      </c>
      <c r="J82" s="261">
        <v>10</v>
      </c>
      <c r="K82" s="268"/>
      <c r="L82" s="262"/>
      <c r="M82" s="264">
        <f t="shared" si="3"/>
        <v>10</v>
      </c>
    </row>
    <row r="83" spans="1:16" ht="34.5" customHeight="1" x14ac:dyDescent="0.25">
      <c r="A83" s="1502" t="s">
        <v>848</v>
      </c>
      <c r="B83" s="1503"/>
      <c r="C83" s="1503"/>
      <c r="D83" s="1503"/>
      <c r="E83" s="1504"/>
      <c r="F83" s="276"/>
      <c r="G83" s="276"/>
      <c r="H83" s="273"/>
      <c r="I83" s="267" t="s">
        <v>239</v>
      </c>
      <c r="J83" s="261">
        <v>18</v>
      </c>
      <c r="K83" s="268"/>
      <c r="L83" s="262"/>
      <c r="M83" s="264">
        <f t="shared" si="3"/>
        <v>18</v>
      </c>
    </row>
    <row r="84" spans="1:16" ht="42.75" customHeight="1" x14ac:dyDescent="0.25">
      <c r="A84" s="1502" t="s">
        <v>849</v>
      </c>
      <c r="B84" s="1503"/>
      <c r="C84" s="1503"/>
      <c r="D84" s="1503"/>
      <c r="E84" s="1504"/>
      <c r="F84" s="276"/>
      <c r="G84" s="276"/>
      <c r="H84" s="273"/>
      <c r="I84" s="285" t="s">
        <v>241</v>
      </c>
      <c r="J84" s="261">
        <v>20</v>
      </c>
      <c r="K84" s="286"/>
      <c r="L84" s="262"/>
      <c r="M84" s="264">
        <f t="shared" si="3"/>
        <v>20</v>
      </c>
    </row>
    <row r="85" spans="1:16" ht="42.75" customHeight="1" x14ac:dyDescent="0.25">
      <c r="A85" s="1502" t="s">
        <v>850</v>
      </c>
      <c r="B85" s="1503"/>
      <c r="C85" s="1503"/>
      <c r="D85" s="1503"/>
      <c r="E85" s="1504"/>
      <c r="F85" s="276"/>
      <c r="G85" s="276"/>
      <c r="H85" s="274"/>
      <c r="I85" s="285" t="s">
        <v>243</v>
      </c>
      <c r="J85" s="261">
        <v>393</v>
      </c>
      <c r="K85" s="268"/>
      <c r="L85" s="262"/>
      <c r="M85" s="264">
        <f t="shared" si="3"/>
        <v>393</v>
      </c>
    </row>
    <row r="86" spans="1:16" ht="41.25" customHeight="1" x14ac:dyDescent="0.25">
      <c r="A86" s="1502" t="s">
        <v>851</v>
      </c>
      <c r="B86" s="1503"/>
      <c r="C86" s="1503"/>
      <c r="D86" s="1503"/>
      <c r="E86" s="1504"/>
      <c r="F86" s="276"/>
      <c r="G86" s="276"/>
      <c r="H86" s="274"/>
      <c r="I86" s="260" t="s">
        <v>245</v>
      </c>
      <c r="J86" s="261">
        <v>20</v>
      </c>
      <c r="K86" s="279"/>
      <c r="L86" s="280"/>
      <c r="M86" s="264">
        <f t="shared" si="3"/>
        <v>20</v>
      </c>
      <c r="O86" s="14" t="s">
        <v>34</v>
      </c>
    </row>
    <row r="87" spans="1:16" ht="32.25" customHeight="1" x14ac:dyDescent="0.25">
      <c r="A87" s="1502"/>
      <c r="B87" s="1503"/>
      <c r="C87" s="1503"/>
      <c r="D87" s="1503"/>
      <c r="E87" s="1504"/>
      <c r="F87" s="276"/>
      <c r="G87" s="276"/>
      <c r="H87" s="274"/>
      <c r="I87" s="287" t="s">
        <v>246</v>
      </c>
      <c r="J87" s="283">
        <v>0</v>
      </c>
      <c r="K87" s="268"/>
      <c r="L87" s="263"/>
      <c r="M87" s="264">
        <f t="shared" si="3"/>
        <v>0</v>
      </c>
    </row>
    <row r="88" spans="1:16" ht="26.25" customHeight="1" x14ac:dyDescent="0.25">
      <c r="A88" s="1502" t="s">
        <v>852</v>
      </c>
      <c r="B88" s="1503"/>
      <c r="C88" s="1503"/>
      <c r="D88" s="1503"/>
      <c r="E88" s="1504"/>
      <c r="F88" s="276"/>
      <c r="G88" s="276"/>
      <c r="H88" s="274"/>
      <c r="I88" s="287" t="s">
        <v>248</v>
      </c>
      <c r="J88" s="283">
        <v>21</v>
      </c>
      <c r="K88" s="268"/>
      <c r="L88" s="262"/>
      <c r="M88" s="264">
        <f t="shared" si="3"/>
        <v>21</v>
      </c>
    </row>
    <row r="89" spans="1:16" ht="27.75" customHeight="1" x14ac:dyDescent="0.25">
      <c r="A89" s="1499"/>
      <c r="B89" s="1500"/>
      <c r="C89" s="1500"/>
      <c r="D89" s="1500"/>
      <c r="E89" s="1501"/>
      <c r="F89" s="288"/>
      <c r="G89" s="288"/>
      <c r="H89" s="289"/>
      <c r="I89" s="287" t="s">
        <v>249</v>
      </c>
      <c r="J89" s="283">
        <v>0</v>
      </c>
      <c r="K89" s="268"/>
      <c r="L89" s="262"/>
      <c r="M89" s="264">
        <f t="shared" si="3"/>
        <v>0</v>
      </c>
    </row>
    <row r="90" spans="1:16" ht="19.5" customHeight="1" thickBot="1" x14ac:dyDescent="0.3">
      <c r="A90" s="1502"/>
      <c r="B90" s="1503"/>
      <c r="C90" s="1503"/>
      <c r="D90" s="1503"/>
      <c r="E90" s="1504"/>
      <c r="F90" s="288"/>
      <c r="G90" s="288"/>
      <c r="H90" s="289"/>
      <c r="I90" s="290"/>
      <c r="J90" s="283"/>
      <c r="K90" s="268"/>
      <c r="L90" s="262"/>
      <c r="M90" s="264"/>
    </row>
    <row r="91" spans="1:16" ht="29.25" customHeight="1" thickBot="1" x14ac:dyDescent="0.3">
      <c r="A91" s="1505"/>
      <c r="B91" s="1506"/>
      <c r="C91" s="1506"/>
      <c r="D91" s="1506"/>
      <c r="E91" s="1507"/>
      <c r="F91" s="291"/>
      <c r="G91" s="292"/>
      <c r="H91" s="293">
        <f>H74+H75+H76+H77+H78+H79+H80+H81+H82+H83+H84+H85+H86+H87+H88+H89+H90</f>
        <v>0</v>
      </c>
      <c r="I91" s="294"/>
      <c r="J91" s="295"/>
      <c r="K91" s="296"/>
      <c r="L91" s="297"/>
      <c r="M91" s="298"/>
    </row>
    <row r="92" spans="1:16" ht="14.25" customHeight="1" x14ac:dyDescent="0.25">
      <c r="A92" s="1378" t="s">
        <v>250</v>
      </c>
      <c r="B92" s="1379"/>
      <c r="C92" s="1379"/>
      <c r="D92" s="1379"/>
      <c r="E92" s="1379"/>
      <c r="F92" s="1380"/>
      <c r="G92" s="1384" t="s">
        <v>251</v>
      </c>
      <c r="H92" s="1385"/>
      <c r="I92" s="1508"/>
      <c r="J92" s="1508"/>
      <c r="K92" s="1508"/>
      <c r="L92" s="1508"/>
      <c r="M92" s="1509"/>
      <c r="P92" s="14" t="s">
        <v>34</v>
      </c>
    </row>
    <row r="93" spans="1:16" ht="15" customHeight="1" thickBot="1" x14ac:dyDescent="0.3">
      <c r="A93" s="1381"/>
      <c r="B93" s="1382"/>
      <c r="C93" s="1382"/>
      <c r="D93" s="1382"/>
      <c r="E93" s="1382"/>
      <c r="F93" s="1383"/>
      <c r="G93" s="1534"/>
      <c r="H93" s="1508"/>
      <c r="I93" s="1508"/>
      <c r="J93" s="1508"/>
      <c r="K93" s="1508"/>
      <c r="L93" s="1508"/>
      <c r="M93" s="1509"/>
    </row>
    <row r="94" spans="1:16" ht="34.5" customHeight="1" thickBot="1" x14ac:dyDescent="0.3">
      <c r="A94" s="1358" t="s">
        <v>840</v>
      </c>
      <c r="B94" s="1359"/>
      <c r="C94" s="1359"/>
      <c r="D94" s="1359"/>
      <c r="E94" s="1359"/>
      <c r="F94" s="1360"/>
      <c r="G94" s="299" t="s">
        <v>253</v>
      </c>
      <c r="H94" s="300" t="s">
        <v>254</v>
      </c>
      <c r="I94" s="301" t="s">
        <v>255</v>
      </c>
      <c r="J94" s="1533" t="s">
        <v>256</v>
      </c>
      <c r="K94" s="1533"/>
      <c r="L94" s="1533"/>
      <c r="M94" s="1533"/>
    </row>
    <row r="95" spans="1:16" ht="23.25" customHeight="1" thickBot="1" x14ac:dyDescent="0.35">
      <c r="A95" s="1364" t="s">
        <v>257</v>
      </c>
      <c r="B95" s="1365"/>
      <c r="C95" s="1365"/>
      <c r="D95" s="1365"/>
      <c r="E95" s="1365"/>
      <c r="F95" s="1366"/>
      <c r="G95" s="302">
        <v>2054</v>
      </c>
      <c r="H95" s="302">
        <v>0.8</v>
      </c>
      <c r="I95" s="303">
        <v>36.6</v>
      </c>
      <c r="J95" s="1543" t="s">
        <v>258</v>
      </c>
      <c r="K95" s="1543"/>
      <c r="L95" s="1543"/>
      <c r="M95" s="1543"/>
    </row>
    <row r="96" spans="1:16" ht="23.25" customHeight="1" thickBot="1" x14ac:dyDescent="0.4">
      <c r="A96" s="304"/>
      <c r="B96" s="305"/>
      <c r="C96" s="305"/>
      <c r="D96" s="305"/>
      <c r="E96" s="305"/>
      <c r="F96" s="306"/>
      <c r="G96" s="302"/>
      <c r="H96" s="307"/>
      <c r="I96" s="308"/>
      <c r="J96" s="1543" t="s">
        <v>259</v>
      </c>
      <c r="K96" s="1543"/>
      <c r="L96" s="1543"/>
      <c r="M96" s="1543"/>
    </row>
    <row r="97" spans="1:14" ht="39" customHeight="1" thickBot="1" x14ac:dyDescent="0.4">
      <c r="A97" s="1367" t="s">
        <v>260</v>
      </c>
      <c r="B97" s="1368"/>
      <c r="C97" s="309" t="s">
        <v>261</v>
      </c>
      <c r="D97" s="310" t="s">
        <v>262</v>
      </c>
      <c r="E97" s="311" t="s">
        <v>263</v>
      </c>
      <c r="F97" s="312" t="s">
        <v>264</v>
      </c>
      <c r="G97" s="307"/>
      <c r="H97" s="307"/>
      <c r="I97" s="308"/>
      <c r="J97" s="1533" t="s">
        <v>265</v>
      </c>
      <c r="K97" s="1533"/>
      <c r="L97" s="1533"/>
      <c r="M97" s="1533"/>
      <c r="N97" s="313"/>
    </row>
    <row r="98" spans="1:14" ht="23.25" customHeight="1" x14ac:dyDescent="0.35">
      <c r="A98" s="1329"/>
      <c r="B98" s="1330"/>
      <c r="C98" s="314"/>
      <c r="D98" s="315"/>
      <c r="E98" s="316"/>
      <c r="F98" s="317"/>
      <c r="G98" s="318"/>
      <c r="H98" s="319"/>
      <c r="I98" s="320"/>
      <c r="J98" s="1533" t="s">
        <v>266</v>
      </c>
      <c r="K98" s="1533"/>
      <c r="L98" s="1533"/>
      <c r="M98" s="1533"/>
      <c r="N98" s="321"/>
    </row>
    <row r="99" spans="1:14" ht="21.75" customHeight="1" x14ac:dyDescent="0.35">
      <c r="A99" s="1329" t="s">
        <v>267</v>
      </c>
      <c r="B99" s="1330"/>
      <c r="C99" s="314" t="s">
        <v>268</v>
      </c>
      <c r="D99" s="315">
        <v>44601</v>
      </c>
      <c r="E99" s="316">
        <v>1</v>
      </c>
      <c r="F99" s="317" t="s">
        <v>269</v>
      </c>
      <c r="G99" s="302"/>
      <c r="H99" s="307"/>
      <c r="I99" s="308"/>
      <c r="J99" s="1533"/>
      <c r="K99" s="1533"/>
      <c r="L99" s="1533"/>
      <c r="M99" s="1533"/>
    </row>
    <row r="100" spans="1:14" ht="23.25" customHeight="1" x14ac:dyDescent="0.3">
      <c r="A100" s="1347" t="s">
        <v>267</v>
      </c>
      <c r="B100" s="1348"/>
      <c r="C100" s="1349" t="s">
        <v>270</v>
      </c>
      <c r="D100" s="1351">
        <v>44601</v>
      </c>
      <c r="E100" s="1353">
        <v>1</v>
      </c>
      <c r="F100" s="1494" t="s">
        <v>271</v>
      </c>
      <c r="G100" s="302"/>
      <c r="H100" s="302"/>
      <c r="I100" s="303"/>
      <c r="J100" s="1543" t="s">
        <v>272</v>
      </c>
      <c r="K100" s="1543"/>
      <c r="L100" s="1543"/>
      <c r="M100" s="1543"/>
    </row>
    <row r="101" spans="1:14" ht="15" customHeight="1" thickBot="1" x14ac:dyDescent="0.3">
      <c r="A101" s="1329"/>
      <c r="B101" s="1330"/>
      <c r="C101" s="1350"/>
      <c r="D101" s="1352"/>
      <c r="E101" s="1354"/>
      <c r="F101" s="1495"/>
      <c r="G101" s="322"/>
      <c r="H101" s="322"/>
      <c r="I101" s="323"/>
      <c r="J101" s="1533"/>
      <c r="K101" s="1533"/>
      <c r="L101" s="1533"/>
      <c r="M101" s="1533"/>
    </row>
    <row r="102" spans="1:14" ht="25.5" customHeight="1" thickBot="1" x14ac:dyDescent="0.3">
      <c r="A102" s="1541"/>
      <c r="B102" s="1542"/>
      <c r="C102" s="324"/>
      <c r="D102" s="315"/>
      <c r="E102" s="325"/>
      <c r="F102" s="326"/>
      <c r="G102" s="1338" t="s">
        <v>275</v>
      </c>
      <c r="H102" s="1338"/>
      <c r="I102" s="1338"/>
      <c r="J102" s="1338"/>
      <c r="K102" s="1338"/>
      <c r="L102" s="1338"/>
      <c r="M102" s="1339"/>
    </row>
    <row r="103" spans="1:14" ht="29.25" customHeight="1" thickBot="1" x14ac:dyDescent="0.3">
      <c r="A103" s="1329"/>
      <c r="B103" s="1330"/>
      <c r="C103" s="324"/>
      <c r="D103" s="315"/>
      <c r="E103" s="316"/>
      <c r="F103" s="326"/>
      <c r="G103" s="327" t="s">
        <v>276</v>
      </c>
      <c r="H103" s="1340" t="s">
        <v>277</v>
      </c>
      <c r="I103" s="1340"/>
      <c r="J103" s="1340"/>
      <c r="K103" s="1340"/>
      <c r="L103" s="1340"/>
      <c r="M103" s="328" t="s">
        <v>278</v>
      </c>
    </row>
    <row r="104" spans="1:14" ht="27.75" customHeight="1" x14ac:dyDescent="0.25">
      <c r="A104" s="1329"/>
      <c r="B104" s="1330"/>
      <c r="C104" s="314"/>
      <c r="D104" s="315"/>
      <c r="E104" s="316"/>
      <c r="F104" s="317"/>
      <c r="G104" s="329"/>
      <c r="H104" s="1325" t="s">
        <v>286</v>
      </c>
      <c r="I104" s="1325"/>
      <c r="J104" s="1325"/>
      <c r="K104" s="1325"/>
      <c r="L104" s="1325"/>
      <c r="M104" s="330" t="s">
        <v>280</v>
      </c>
    </row>
    <row r="105" spans="1:14" ht="20.25" customHeight="1" x14ac:dyDescent="0.25">
      <c r="A105" s="1329"/>
      <c r="B105" s="1330"/>
      <c r="C105" s="324"/>
      <c r="D105" s="315"/>
      <c r="E105" s="316"/>
      <c r="F105" s="331"/>
      <c r="G105" s="329"/>
      <c r="H105" s="1325" t="s">
        <v>283</v>
      </c>
      <c r="I105" s="1325"/>
      <c r="J105" s="1325"/>
      <c r="K105" s="1325"/>
      <c r="L105" s="1325"/>
      <c r="M105" s="330" t="s">
        <v>280</v>
      </c>
    </row>
    <row r="106" spans="1:14" ht="21.75" customHeight="1" x14ac:dyDescent="0.25">
      <c r="A106" s="1329"/>
      <c r="B106" s="1330"/>
      <c r="C106" s="324"/>
      <c r="D106" s="315"/>
      <c r="E106" s="316"/>
      <c r="F106" s="331"/>
      <c r="G106" s="336"/>
      <c r="H106" s="1321" t="s">
        <v>371</v>
      </c>
      <c r="I106" s="1321"/>
      <c r="J106" s="1321"/>
      <c r="K106" s="1321"/>
      <c r="L106" s="1321"/>
      <c r="M106" s="330" t="s">
        <v>280</v>
      </c>
    </row>
    <row r="107" spans="1:14" ht="21.75" customHeight="1" x14ac:dyDescent="0.25">
      <c r="A107" s="1329"/>
      <c r="B107" s="1330"/>
      <c r="C107" s="324"/>
      <c r="D107" s="333"/>
      <c r="E107" s="325"/>
      <c r="F107" s="331"/>
      <c r="G107" s="334"/>
      <c r="H107" s="1325" t="s">
        <v>285</v>
      </c>
      <c r="I107" s="1325"/>
      <c r="J107" s="1325"/>
      <c r="K107" s="1325"/>
      <c r="L107" s="1325"/>
      <c r="M107" s="330" t="s">
        <v>280</v>
      </c>
    </row>
    <row r="108" spans="1:14" ht="21.75" customHeight="1" x14ac:dyDescent="0.25">
      <c r="A108" s="1329"/>
      <c r="B108" s="1330"/>
      <c r="C108" s="324"/>
      <c r="D108" s="333"/>
      <c r="E108" s="325"/>
      <c r="F108" s="331"/>
      <c r="G108" s="329"/>
      <c r="H108" s="1325" t="s">
        <v>372</v>
      </c>
      <c r="I108" s="1325"/>
      <c r="J108" s="1325"/>
      <c r="K108" s="1325"/>
      <c r="L108" s="1325"/>
      <c r="M108" s="330" t="s">
        <v>280</v>
      </c>
    </row>
    <row r="109" spans="1:14" ht="21.75" customHeight="1" x14ac:dyDescent="0.25">
      <c r="A109" s="1329"/>
      <c r="B109" s="1330"/>
      <c r="C109" s="324"/>
      <c r="D109" s="333"/>
      <c r="E109" s="325"/>
      <c r="F109" s="331"/>
      <c r="G109" s="329"/>
      <c r="H109" s="1325" t="s">
        <v>373</v>
      </c>
      <c r="I109" s="1325"/>
      <c r="J109" s="1325"/>
      <c r="K109" s="1325"/>
      <c r="L109" s="1325"/>
      <c r="M109" s="330" t="s">
        <v>280</v>
      </c>
    </row>
    <row r="110" spans="1:14" ht="24.75" customHeight="1" thickBot="1" x14ac:dyDescent="0.3">
      <c r="A110" s="1333"/>
      <c r="B110" s="1334"/>
      <c r="C110" s="335"/>
      <c r="D110" s="333"/>
      <c r="E110" s="325"/>
      <c r="F110" s="331"/>
      <c r="G110" s="329"/>
      <c r="H110" s="1325" t="s">
        <v>374</v>
      </c>
      <c r="I110" s="1325"/>
      <c r="J110" s="1325"/>
      <c r="K110" s="1325"/>
      <c r="L110" s="1325"/>
      <c r="M110" s="330" t="s">
        <v>280</v>
      </c>
    </row>
    <row r="111" spans="1:14" ht="29.25" customHeight="1" thickBot="1" x14ac:dyDescent="0.3">
      <c r="A111" s="1488" t="s">
        <v>853</v>
      </c>
      <c r="B111" s="1489"/>
      <c r="C111" s="1489"/>
      <c r="D111" s="1489"/>
      <c r="E111" s="1489"/>
      <c r="F111" s="1490"/>
      <c r="G111" s="329"/>
      <c r="H111" s="1325" t="s">
        <v>376</v>
      </c>
      <c r="I111" s="1325"/>
      <c r="J111" s="1325"/>
      <c r="K111" s="1325"/>
      <c r="L111" s="1325"/>
      <c r="M111" s="330" t="s">
        <v>280</v>
      </c>
    </row>
    <row r="112" spans="1:14" ht="47.25" customHeight="1" thickBot="1" x14ac:dyDescent="0.3">
      <c r="A112" s="1491" t="s">
        <v>288</v>
      </c>
      <c r="B112" s="1492"/>
      <c r="C112" s="1492"/>
      <c r="D112" s="1492"/>
      <c r="E112" s="1492"/>
      <c r="F112" s="1493"/>
      <c r="G112" s="329"/>
      <c r="H112" s="1325"/>
      <c r="I112" s="1325"/>
      <c r="J112" s="1325"/>
      <c r="K112" s="1325"/>
      <c r="L112" s="1325"/>
      <c r="M112" s="337"/>
    </row>
    <row r="113" spans="1:13" ht="24" thickTop="1" x14ac:dyDescent="0.25">
      <c r="A113" s="338"/>
      <c r="B113" s="338"/>
      <c r="C113" s="338"/>
      <c r="D113" s="338"/>
      <c r="E113" s="338"/>
      <c r="F113" s="338"/>
      <c r="G113" s="339"/>
      <c r="H113" s="338"/>
      <c r="I113" s="340"/>
      <c r="J113" s="340"/>
      <c r="K113" s="340"/>
      <c r="L113" s="340"/>
      <c r="M113" s="341"/>
    </row>
    <row r="115" spans="1:13" x14ac:dyDescent="0.25">
      <c r="C115" s="14"/>
      <c r="F115" s="342"/>
      <c r="G115" s="343"/>
      <c r="I115" s="343"/>
      <c r="J115" s="343"/>
      <c r="K115" s="343"/>
    </row>
    <row r="116" spans="1:13" x14ac:dyDescent="0.25">
      <c r="A116" s="344"/>
      <c r="C116" s="14"/>
      <c r="F116" s="343"/>
      <c r="G116" s="343"/>
    </row>
    <row r="117" spans="1:13" x14ac:dyDescent="0.25">
      <c r="A117" s="343"/>
      <c r="B117" s="343"/>
      <c r="C117" s="343"/>
      <c r="D117" s="343"/>
      <c r="F117" s="343"/>
    </row>
    <row r="118" spans="1:13" x14ac:dyDescent="0.25">
      <c r="A118" s="343"/>
      <c r="B118" s="343"/>
      <c r="C118" s="343"/>
      <c r="D118" s="343"/>
      <c r="E118" s="343"/>
    </row>
    <row r="711" spans="3:13" x14ac:dyDescent="0.25">
      <c r="C711" s="14"/>
      <c r="L711" s="14" t="s">
        <v>289</v>
      </c>
      <c r="M711" s="14" t="s">
        <v>290</v>
      </c>
    </row>
  </sheetData>
  <mergeCells count="111">
    <mergeCell ref="L10:L12"/>
    <mergeCell ref="M10:M12"/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H6:I6"/>
    <mergeCell ref="J6:M6"/>
    <mergeCell ref="A16:B16"/>
    <mergeCell ref="A19:B19"/>
    <mergeCell ref="A20:B20"/>
    <mergeCell ref="A21:B21"/>
    <mergeCell ref="A22:B22"/>
    <mergeCell ref="A27:B27"/>
    <mergeCell ref="I10:I12"/>
    <mergeCell ref="J10:J12"/>
    <mergeCell ref="K10:K12"/>
    <mergeCell ref="E58:G58"/>
    <mergeCell ref="E60:E70"/>
    <mergeCell ref="A64:B64"/>
    <mergeCell ref="I65:I67"/>
    <mergeCell ref="J65:J67"/>
    <mergeCell ref="K65:K67"/>
    <mergeCell ref="A34:B34"/>
    <mergeCell ref="A39:B39"/>
    <mergeCell ref="A47:B47"/>
    <mergeCell ref="C47:D47"/>
    <mergeCell ref="E47:H47"/>
    <mergeCell ref="E57:G57"/>
    <mergeCell ref="A72:B72"/>
    <mergeCell ref="C72:H72"/>
    <mergeCell ref="A73:E73"/>
    <mergeCell ref="A74:E74"/>
    <mergeCell ref="A75:E75"/>
    <mergeCell ref="A76:E76"/>
    <mergeCell ref="L65:L67"/>
    <mergeCell ref="M65:M67"/>
    <mergeCell ref="A66:B66"/>
    <mergeCell ref="A68:B68"/>
    <mergeCell ref="A70:D70"/>
    <mergeCell ref="A71:B71"/>
    <mergeCell ref="C71:H71"/>
    <mergeCell ref="A83:E83"/>
    <mergeCell ref="A84:E84"/>
    <mergeCell ref="A85:E85"/>
    <mergeCell ref="A86:E86"/>
    <mergeCell ref="A87:E87"/>
    <mergeCell ref="A88:E88"/>
    <mergeCell ref="A77:E77"/>
    <mergeCell ref="A78:E78"/>
    <mergeCell ref="A79:E79"/>
    <mergeCell ref="A80:E80"/>
    <mergeCell ref="A81:E81"/>
    <mergeCell ref="A82:E82"/>
    <mergeCell ref="A95:F95"/>
    <mergeCell ref="J95:M95"/>
    <mergeCell ref="J96:M96"/>
    <mergeCell ref="A97:B97"/>
    <mergeCell ref="J97:M97"/>
    <mergeCell ref="A98:B98"/>
    <mergeCell ref="J98:M98"/>
    <mergeCell ref="A89:E89"/>
    <mergeCell ref="A90:E90"/>
    <mergeCell ref="A91:E91"/>
    <mergeCell ref="A92:F93"/>
    <mergeCell ref="G92:M93"/>
    <mergeCell ref="A94:F94"/>
    <mergeCell ref="J94:M94"/>
    <mergeCell ref="A99:B99"/>
    <mergeCell ref="J99:M99"/>
    <mergeCell ref="A100:B101"/>
    <mergeCell ref="C100:C101"/>
    <mergeCell ref="D100:D101"/>
    <mergeCell ref="E100:E101"/>
    <mergeCell ref="F100:F101"/>
    <mergeCell ref="J100:M100"/>
    <mergeCell ref="J101:M101"/>
    <mergeCell ref="A105:B105"/>
    <mergeCell ref="H105:L105"/>
    <mergeCell ref="A106:B106"/>
    <mergeCell ref="H106:L106"/>
    <mergeCell ref="A107:B107"/>
    <mergeCell ref="H107:L107"/>
    <mergeCell ref="A102:B102"/>
    <mergeCell ref="G102:M102"/>
    <mergeCell ref="A103:B103"/>
    <mergeCell ref="H103:L103"/>
    <mergeCell ref="A104:B104"/>
    <mergeCell ref="H104:L104"/>
    <mergeCell ref="A111:F111"/>
    <mergeCell ref="H111:L111"/>
    <mergeCell ref="A112:F112"/>
    <mergeCell ref="H112:L112"/>
    <mergeCell ref="A108:B108"/>
    <mergeCell ref="H108:L108"/>
    <mergeCell ref="A109:B109"/>
    <mergeCell ref="H109:L109"/>
    <mergeCell ref="A110:B110"/>
    <mergeCell ref="H110:L110"/>
  </mergeCells>
  <printOptions verticalCentered="1"/>
  <pageMargins left="0.23622047244094491" right="0.23622047244094491" top="0.39370078740157483" bottom="0.15748031496062992" header="0.19685039370078741" footer="0.31496062992125984"/>
  <pageSetup paperSize="9" scale="25" orientation="portrait" horizontalDpi="300" verticalDpi="300" r:id="rId1"/>
  <rowBreaks count="1" manualBreakCount="1">
    <brk id="112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36C71-4D0E-4EF4-8F21-B819456F0F10}">
  <sheetPr>
    <pageSetUpPr fitToPage="1"/>
  </sheetPr>
  <dimension ref="A1:V714"/>
  <sheetViews>
    <sheetView view="pageBreakPreview" topLeftCell="C1" zoomScale="57" zoomScaleNormal="57" zoomScaleSheetLayoutView="57" workbookViewId="0">
      <selection activeCell="H2" sqref="H2:J2"/>
    </sheetView>
  </sheetViews>
  <sheetFormatPr defaultRowHeight="14.25" x14ac:dyDescent="0.25"/>
  <cols>
    <col min="1" max="1" width="30.28515625" style="14" customWidth="1"/>
    <col min="2" max="2" width="32.140625" style="14" customWidth="1"/>
    <col min="3" max="3" width="92.7109375" style="15" customWidth="1"/>
    <col min="4" max="4" width="21.7109375" style="14" customWidth="1"/>
    <col min="5" max="5" width="29" style="14" customWidth="1"/>
    <col min="6" max="6" width="34.42578125" style="14" customWidth="1"/>
    <col min="7" max="7" width="24.7109375" style="14" customWidth="1"/>
    <col min="8" max="8" width="22.140625" style="14" customWidth="1"/>
    <col min="9" max="9" width="53" style="14" customWidth="1"/>
    <col min="10" max="10" width="20.42578125" style="14" customWidth="1"/>
    <col min="11" max="11" width="20.7109375" style="14" customWidth="1"/>
    <col min="12" max="12" width="23.28515625" style="14" customWidth="1"/>
    <col min="13" max="13" width="31" style="14" customWidth="1"/>
    <col min="14" max="14" width="14.85546875" style="14" customWidth="1"/>
    <col min="15" max="16" width="7.85546875" style="14" customWidth="1"/>
    <col min="17" max="16384" width="9.140625" style="14"/>
  </cols>
  <sheetData>
    <row r="1" spans="1:16" ht="2.25" customHeight="1" thickBot="1" x14ac:dyDescent="0.3"/>
    <row r="2" spans="1:16" ht="30.75" thickBot="1" x14ac:dyDescent="0.3">
      <c r="A2" s="1463"/>
      <c r="B2" s="1464"/>
      <c r="C2" s="1464"/>
      <c r="D2" s="1464"/>
      <c r="E2" s="1464"/>
      <c r="F2" s="1464"/>
      <c r="G2" s="1465"/>
      <c r="H2" s="1644" t="s">
        <v>854</v>
      </c>
      <c r="I2" s="1645"/>
      <c r="J2" s="1646"/>
      <c r="K2" s="1647" t="s">
        <v>855</v>
      </c>
      <c r="L2" s="1648"/>
      <c r="M2" s="1649"/>
    </row>
    <row r="3" spans="1:16" ht="30.75" thickBot="1" x14ac:dyDescent="0.3">
      <c r="A3" s="1466"/>
      <c r="B3" s="1467"/>
      <c r="C3" s="1467"/>
      <c r="D3" s="1467"/>
      <c r="E3" s="1467"/>
      <c r="F3" s="1467"/>
      <c r="G3" s="1468"/>
      <c r="H3" s="1653" t="s">
        <v>31</v>
      </c>
      <c r="I3" s="1654"/>
      <c r="J3" s="1655"/>
      <c r="K3" s="1650"/>
      <c r="L3" s="1651"/>
      <c r="M3" s="1652"/>
    </row>
    <row r="4" spans="1:16" ht="30" x14ac:dyDescent="0.25">
      <c r="A4" s="1466"/>
      <c r="B4" s="1467"/>
      <c r="C4" s="1467"/>
      <c r="D4" s="1467"/>
      <c r="E4" s="1467"/>
      <c r="F4" s="1467"/>
      <c r="G4" s="1468"/>
      <c r="H4" s="1656" t="s">
        <v>32</v>
      </c>
      <c r="I4" s="1657"/>
      <c r="J4" s="1527">
        <v>3463</v>
      </c>
      <c r="K4" s="1528"/>
      <c r="L4" s="1528"/>
      <c r="M4" s="1529"/>
    </row>
    <row r="5" spans="1:16" ht="30" x14ac:dyDescent="0.25">
      <c r="A5" s="1466"/>
      <c r="B5" s="1467"/>
      <c r="C5" s="1467"/>
      <c r="D5" s="1467"/>
      <c r="E5" s="1467"/>
      <c r="F5" s="1467"/>
      <c r="G5" s="1468"/>
      <c r="H5" s="1633" t="s">
        <v>33</v>
      </c>
      <c r="I5" s="1634"/>
      <c r="J5" s="1527">
        <v>3478</v>
      </c>
      <c r="K5" s="1528"/>
      <c r="L5" s="1528"/>
      <c r="M5" s="1529"/>
      <c r="P5" s="14" t="s">
        <v>34</v>
      </c>
    </row>
    <row r="6" spans="1:16" ht="30" x14ac:dyDescent="0.25">
      <c r="A6" s="1466"/>
      <c r="B6" s="1467"/>
      <c r="C6" s="1467"/>
      <c r="D6" s="1467"/>
      <c r="E6" s="1467"/>
      <c r="F6" s="1467"/>
      <c r="G6" s="1468"/>
      <c r="H6" s="1633" t="s">
        <v>35</v>
      </c>
      <c r="I6" s="1634"/>
      <c r="J6" s="1530">
        <v>15</v>
      </c>
      <c r="K6" s="1531"/>
      <c r="L6" s="1531"/>
      <c r="M6" s="1532"/>
    </row>
    <row r="7" spans="1:16" ht="30" x14ac:dyDescent="0.25">
      <c r="A7" s="1466"/>
      <c r="B7" s="1467"/>
      <c r="C7" s="1467"/>
      <c r="D7" s="1467"/>
      <c r="E7" s="1467"/>
      <c r="F7" s="1467"/>
      <c r="G7" s="1468"/>
      <c r="H7" s="1633" t="s">
        <v>36</v>
      </c>
      <c r="I7" s="1634"/>
      <c r="J7" s="1635">
        <v>0.44791666666666669</v>
      </c>
      <c r="K7" s="1636"/>
      <c r="L7" s="1636"/>
      <c r="M7" s="1637"/>
    </row>
    <row r="8" spans="1:16" ht="26.25" customHeight="1" thickBot="1" x14ac:dyDescent="0.3">
      <c r="A8" s="1466"/>
      <c r="B8" s="1467"/>
      <c r="C8" s="1467"/>
      <c r="D8" s="1467"/>
      <c r="E8" s="1467"/>
      <c r="F8" s="1467"/>
      <c r="G8" s="1468"/>
      <c r="H8" s="1633" t="s">
        <v>37</v>
      </c>
      <c r="I8" s="1634"/>
      <c r="J8" s="1638">
        <v>1.4</v>
      </c>
      <c r="K8" s="1639"/>
      <c r="L8" s="1639"/>
      <c r="M8" s="1640"/>
    </row>
    <row r="9" spans="1:16" ht="21.75" customHeight="1" thickBot="1" x14ac:dyDescent="0.3">
      <c r="A9" s="1641" t="s">
        <v>38</v>
      </c>
      <c r="B9" s="1642"/>
      <c r="C9" s="1641" t="s">
        <v>39</v>
      </c>
      <c r="D9" s="1643"/>
      <c r="E9" s="1643"/>
      <c r="F9" s="1643"/>
      <c r="G9" s="1643"/>
      <c r="H9" s="1642"/>
      <c r="I9" s="1427"/>
      <c r="J9" s="1429"/>
      <c r="K9" s="1429"/>
      <c r="L9" s="1429"/>
      <c r="M9" s="1428"/>
      <c r="N9" s="14" t="s">
        <v>40</v>
      </c>
    </row>
    <row r="10" spans="1:16" ht="28.5" customHeight="1" thickBot="1" x14ac:dyDescent="0.3">
      <c r="A10" s="345" t="s">
        <v>41</v>
      </c>
      <c r="B10" s="346" t="s">
        <v>42</v>
      </c>
      <c r="C10" s="347" t="s">
        <v>43</v>
      </c>
      <c r="D10" s="348" t="s">
        <v>44</v>
      </c>
      <c r="E10" s="349" t="s">
        <v>45</v>
      </c>
      <c r="F10" s="350" t="s">
        <v>46</v>
      </c>
      <c r="G10" s="348" t="s">
        <v>47</v>
      </c>
      <c r="H10" s="351" t="s">
        <v>292</v>
      </c>
      <c r="I10" s="1619" t="s">
        <v>49</v>
      </c>
      <c r="J10" s="1622" t="s">
        <v>50</v>
      </c>
      <c r="K10" s="1625" t="s">
        <v>51</v>
      </c>
      <c r="L10" s="1625" t="s">
        <v>52</v>
      </c>
      <c r="M10" s="1628" t="s">
        <v>53</v>
      </c>
    </row>
    <row r="11" spans="1:16" ht="51.75" customHeight="1" thickBot="1" x14ac:dyDescent="0.3">
      <c r="A11" s="352">
        <v>215.9</v>
      </c>
      <c r="B11" s="353" t="s">
        <v>856</v>
      </c>
      <c r="C11" s="354" t="s">
        <v>857</v>
      </c>
      <c r="D11" s="355">
        <v>215.9</v>
      </c>
      <c r="E11" s="356" t="s">
        <v>858</v>
      </c>
      <c r="F11" s="357" t="s">
        <v>57</v>
      </c>
      <c r="G11" s="358">
        <v>0.23</v>
      </c>
      <c r="H11" s="359">
        <f>G11</f>
        <v>0.23</v>
      </c>
      <c r="I11" s="1620"/>
      <c r="J11" s="1623"/>
      <c r="K11" s="1626"/>
      <c r="L11" s="1626"/>
      <c r="M11" s="1629"/>
    </row>
    <row r="12" spans="1:16" ht="40.5" customHeight="1" thickBot="1" x14ac:dyDescent="0.3">
      <c r="A12" s="1631" t="s">
        <v>58</v>
      </c>
      <c r="B12" s="1632"/>
      <c r="C12" s="354" t="s">
        <v>859</v>
      </c>
      <c r="D12" s="360" t="s">
        <v>860</v>
      </c>
      <c r="E12" s="361"/>
      <c r="F12" s="357" t="s">
        <v>60</v>
      </c>
      <c r="G12" s="362">
        <v>8.07</v>
      </c>
      <c r="H12" s="359">
        <f>G12+H11</f>
        <v>8.3000000000000007</v>
      </c>
      <c r="I12" s="1621"/>
      <c r="J12" s="1624"/>
      <c r="K12" s="1627"/>
      <c r="L12" s="1627"/>
      <c r="M12" s="1630"/>
    </row>
    <row r="13" spans="1:16" ht="35.25" customHeight="1" x14ac:dyDescent="0.25">
      <c r="A13" s="363" t="s">
        <v>61</v>
      </c>
      <c r="B13" s="1674" t="s">
        <v>62</v>
      </c>
      <c r="C13" s="354" t="s">
        <v>861</v>
      </c>
      <c r="D13" s="360">
        <v>165</v>
      </c>
      <c r="E13" s="361">
        <v>72</v>
      </c>
      <c r="F13" s="356" t="s">
        <v>862</v>
      </c>
      <c r="G13" s="362">
        <v>0.53</v>
      </c>
      <c r="H13" s="359">
        <f t="shared" ref="H13:H26" si="0">G13+H12</f>
        <v>8.83</v>
      </c>
      <c r="I13" s="365" t="s">
        <v>65</v>
      </c>
      <c r="J13" s="366">
        <v>0</v>
      </c>
      <c r="K13" s="366"/>
      <c r="L13" s="366"/>
      <c r="M13" s="367">
        <f>J13+K13-L13</f>
        <v>0</v>
      </c>
    </row>
    <row r="14" spans="1:16" ht="33" customHeight="1" x14ac:dyDescent="0.25">
      <c r="A14" s="368" t="s">
        <v>863</v>
      </c>
      <c r="B14" s="368" t="s">
        <v>864</v>
      </c>
      <c r="C14" s="369" t="s">
        <v>865</v>
      </c>
      <c r="D14" s="355">
        <v>214.4</v>
      </c>
      <c r="E14" s="355">
        <v>57</v>
      </c>
      <c r="F14" s="355" t="s">
        <v>866</v>
      </c>
      <c r="G14" s="355">
        <v>0.79</v>
      </c>
      <c r="H14" s="359">
        <f t="shared" si="0"/>
        <v>9.620000000000001</v>
      </c>
      <c r="I14" s="370" t="s">
        <v>298</v>
      </c>
      <c r="J14" s="371">
        <v>500</v>
      </c>
      <c r="K14" s="371"/>
      <c r="L14" s="371"/>
      <c r="M14" s="367">
        <f>J14+K14-L14</f>
        <v>500</v>
      </c>
      <c r="N14" s="42"/>
    </row>
    <row r="15" spans="1:16" ht="36.75" customHeight="1" thickBot="1" x14ac:dyDescent="0.3">
      <c r="A15" s="368"/>
      <c r="B15" s="1675"/>
      <c r="C15" s="1676" t="s">
        <v>867</v>
      </c>
      <c r="D15" s="374">
        <v>165</v>
      </c>
      <c r="E15" s="374">
        <v>72</v>
      </c>
      <c r="F15" s="374" t="s">
        <v>868</v>
      </c>
      <c r="G15" s="374">
        <v>0.52</v>
      </c>
      <c r="H15" s="359">
        <f t="shared" si="0"/>
        <v>10.14</v>
      </c>
      <c r="I15" s="365" t="s">
        <v>71</v>
      </c>
      <c r="J15" s="375">
        <v>75</v>
      </c>
      <c r="K15" s="371"/>
      <c r="L15" s="371">
        <v>25</v>
      </c>
      <c r="M15" s="367">
        <f>J15+K15-L15</f>
        <v>50</v>
      </c>
      <c r="N15" s="42"/>
    </row>
    <row r="16" spans="1:16" ht="48.75" customHeight="1" thickBot="1" x14ac:dyDescent="0.3">
      <c r="A16" s="1594" t="s">
        <v>72</v>
      </c>
      <c r="B16" s="1595"/>
      <c r="C16" s="354" t="s">
        <v>869</v>
      </c>
      <c r="D16" s="378">
        <v>165</v>
      </c>
      <c r="E16" s="387">
        <v>57</v>
      </c>
      <c r="F16" s="374" t="s">
        <v>64</v>
      </c>
      <c r="G16" s="374">
        <v>17.82</v>
      </c>
      <c r="H16" s="359">
        <f t="shared" si="0"/>
        <v>27.96</v>
      </c>
      <c r="I16" s="365" t="s">
        <v>74</v>
      </c>
      <c r="J16" s="377">
        <v>1095</v>
      </c>
      <c r="K16" s="375"/>
      <c r="L16" s="375"/>
      <c r="M16" s="367">
        <f t="shared" ref="M16:M36" si="1">J16+K16-L16</f>
        <v>1095</v>
      </c>
      <c r="N16" s="42"/>
    </row>
    <row r="17" spans="1:22" ht="29.25" customHeight="1" x14ac:dyDescent="0.25">
      <c r="A17" s="363" t="s">
        <v>61</v>
      </c>
      <c r="B17" s="1674" t="s">
        <v>62</v>
      </c>
      <c r="C17" s="354" t="s">
        <v>870</v>
      </c>
      <c r="D17" s="360">
        <v>214.3</v>
      </c>
      <c r="E17" s="361">
        <v>57</v>
      </c>
      <c r="F17" s="374" t="s">
        <v>64</v>
      </c>
      <c r="G17" s="358">
        <v>0.89</v>
      </c>
      <c r="H17" s="359">
        <f t="shared" si="0"/>
        <v>28.85</v>
      </c>
      <c r="I17" s="365" t="s">
        <v>76</v>
      </c>
      <c r="J17" s="379">
        <v>250</v>
      </c>
      <c r="K17" s="375"/>
      <c r="L17" s="375"/>
      <c r="M17" s="367">
        <f>J17+K17-L17</f>
        <v>250</v>
      </c>
    </row>
    <row r="18" spans="1:22" ht="27" customHeight="1" thickBot="1" x14ac:dyDescent="0.3">
      <c r="A18" s="368" t="s">
        <v>871</v>
      </c>
      <c r="B18" s="368" t="s">
        <v>872</v>
      </c>
      <c r="C18" s="354" t="s">
        <v>873</v>
      </c>
      <c r="D18" s="360">
        <v>165</v>
      </c>
      <c r="E18" s="361">
        <v>57</v>
      </c>
      <c r="F18" s="374" t="s">
        <v>64</v>
      </c>
      <c r="G18" s="358">
        <v>87.3</v>
      </c>
      <c r="H18" s="359">
        <f t="shared" si="0"/>
        <v>116.15</v>
      </c>
      <c r="I18" s="381" t="s">
        <v>78</v>
      </c>
      <c r="J18" s="382">
        <v>50</v>
      </c>
      <c r="K18" s="382"/>
      <c r="L18" s="382"/>
      <c r="M18" s="367">
        <f>J18+K18-L18</f>
        <v>50</v>
      </c>
    </row>
    <row r="19" spans="1:22" ht="29.25" customHeight="1" thickBot="1" x14ac:dyDescent="0.3">
      <c r="A19" s="1677"/>
      <c r="B19" s="1678"/>
      <c r="C19" s="354" t="s">
        <v>874</v>
      </c>
      <c r="D19" s="378">
        <v>165</v>
      </c>
      <c r="E19" s="387">
        <v>70</v>
      </c>
      <c r="F19" s="1679" t="s">
        <v>64</v>
      </c>
      <c r="G19" s="374">
        <v>9.6199999999999992</v>
      </c>
      <c r="H19" s="359">
        <f t="shared" si="0"/>
        <v>125.77000000000001</v>
      </c>
      <c r="I19" s="365" t="s">
        <v>80</v>
      </c>
      <c r="J19" s="379">
        <v>475</v>
      </c>
      <c r="K19" s="375"/>
      <c r="L19" s="375">
        <v>125</v>
      </c>
      <c r="M19" s="367">
        <f t="shared" si="1"/>
        <v>350</v>
      </c>
    </row>
    <row r="20" spans="1:22" ht="36.75" customHeight="1" thickBot="1" x14ac:dyDescent="0.3">
      <c r="A20" s="1677"/>
      <c r="B20" s="1678"/>
      <c r="C20" s="354" t="s">
        <v>875</v>
      </c>
      <c r="D20" s="360">
        <v>165</v>
      </c>
      <c r="E20" s="361">
        <v>57</v>
      </c>
      <c r="F20" s="374" t="s">
        <v>64</v>
      </c>
      <c r="G20" s="358">
        <v>33.22</v>
      </c>
      <c r="H20" s="359">
        <f t="shared" si="0"/>
        <v>158.99</v>
      </c>
      <c r="I20" s="381" t="s">
        <v>82</v>
      </c>
      <c r="J20" s="382">
        <v>1425</v>
      </c>
      <c r="K20" s="375"/>
      <c r="L20" s="375"/>
      <c r="M20" s="367">
        <f t="shared" si="1"/>
        <v>1425</v>
      </c>
    </row>
    <row r="21" spans="1:22" ht="36.75" customHeight="1" thickBot="1" x14ac:dyDescent="0.3">
      <c r="A21" s="1616"/>
      <c r="B21" s="1617"/>
      <c r="C21" s="354" t="s">
        <v>79</v>
      </c>
      <c r="D21" s="360">
        <v>163</v>
      </c>
      <c r="E21" s="361">
        <v>71</v>
      </c>
      <c r="F21" s="387" t="s">
        <v>64</v>
      </c>
      <c r="G21" s="358">
        <v>54.48</v>
      </c>
      <c r="H21" s="359">
        <f t="shared" si="0"/>
        <v>213.47</v>
      </c>
      <c r="I21" s="381" t="s">
        <v>84</v>
      </c>
      <c r="J21" s="379">
        <v>0</v>
      </c>
      <c r="K21" s="388"/>
      <c r="L21" s="375"/>
      <c r="M21" s="389">
        <f t="shared" si="1"/>
        <v>0</v>
      </c>
    </row>
    <row r="22" spans="1:22" ht="51" customHeight="1" thickBot="1" x14ac:dyDescent="0.55000000000000004">
      <c r="A22" s="1614" t="s">
        <v>85</v>
      </c>
      <c r="B22" s="1615"/>
      <c r="C22" s="410" t="s">
        <v>81</v>
      </c>
      <c r="D22" s="360">
        <v>160</v>
      </c>
      <c r="E22" s="361">
        <v>90</v>
      </c>
      <c r="F22" s="357" t="s">
        <v>64</v>
      </c>
      <c r="G22" s="393">
        <v>1216.01</v>
      </c>
      <c r="H22" s="359">
        <f t="shared" si="0"/>
        <v>1429.48</v>
      </c>
      <c r="I22" s="365" t="s">
        <v>87</v>
      </c>
      <c r="J22" s="390">
        <v>50</v>
      </c>
      <c r="K22" s="375"/>
      <c r="L22" s="375"/>
      <c r="M22" s="367">
        <f t="shared" si="1"/>
        <v>50</v>
      </c>
    </row>
    <row r="23" spans="1:22" ht="27.75" customHeight="1" x14ac:dyDescent="0.25">
      <c r="A23" s="391" t="s">
        <v>88</v>
      </c>
      <c r="B23" s="391" t="s">
        <v>62</v>
      </c>
      <c r="C23" s="410" t="s">
        <v>876</v>
      </c>
      <c r="D23" s="360">
        <v>165</v>
      </c>
      <c r="E23" s="361">
        <v>90</v>
      </c>
      <c r="F23" s="387" t="s">
        <v>64</v>
      </c>
      <c r="G23" s="397">
        <v>1483.44</v>
      </c>
      <c r="H23" s="359">
        <f t="shared" si="0"/>
        <v>2912.92</v>
      </c>
      <c r="I23" s="381" t="s">
        <v>89</v>
      </c>
      <c r="J23" s="394">
        <v>680</v>
      </c>
      <c r="K23" s="394"/>
      <c r="L23" s="394"/>
      <c r="M23" s="367">
        <f t="shared" si="1"/>
        <v>680</v>
      </c>
    </row>
    <row r="24" spans="1:22" ht="30" customHeight="1" x14ac:dyDescent="0.25">
      <c r="A24" s="368"/>
      <c r="B24" s="1680"/>
      <c r="C24" s="412" t="s">
        <v>877</v>
      </c>
      <c r="D24" s="360">
        <v>168</v>
      </c>
      <c r="E24" s="361">
        <v>82</v>
      </c>
      <c r="F24" s="387" t="s">
        <v>64</v>
      </c>
      <c r="G24" s="397">
        <v>558.5</v>
      </c>
      <c r="H24" s="359">
        <f t="shared" si="0"/>
        <v>3471.42</v>
      </c>
      <c r="I24" s="365" t="s">
        <v>90</v>
      </c>
      <c r="J24" s="390">
        <v>0</v>
      </c>
      <c r="K24" s="375"/>
      <c r="L24" s="398"/>
      <c r="M24" s="389">
        <f>J24+K24-L24</f>
        <v>0</v>
      </c>
    </row>
    <row r="25" spans="1:22" ht="32.25" customHeight="1" x14ac:dyDescent="0.25">
      <c r="A25" s="399" t="s">
        <v>91</v>
      </c>
      <c r="B25" s="399" t="s">
        <v>92</v>
      </c>
      <c r="C25" s="415" t="s">
        <v>429</v>
      </c>
      <c r="D25" s="360"/>
      <c r="E25" s="361"/>
      <c r="F25" s="387"/>
      <c r="G25" s="397">
        <v>7</v>
      </c>
      <c r="H25" s="359">
        <f t="shared" si="0"/>
        <v>3478.42</v>
      </c>
      <c r="I25" s="402" t="s">
        <v>313</v>
      </c>
      <c r="J25" s="390">
        <v>600</v>
      </c>
      <c r="K25" s="375"/>
      <c r="L25" s="375"/>
      <c r="M25" s="367">
        <f t="shared" si="1"/>
        <v>600</v>
      </c>
      <c r="N25" s="71"/>
    </row>
    <row r="26" spans="1:22" ht="27.75" customHeight="1" thickBot="1" x14ac:dyDescent="0.55000000000000004">
      <c r="A26" s="403"/>
      <c r="B26" s="1681"/>
      <c r="C26" s="410"/>
      <c r="D26" s="360"/>
      <c r="E26" s="361"/>
      <c r="F26" s="357"/>
      <c r="G26" s="393"/>
      <c r="H26" s="359">
        <f t="shared" si="0"/>
        <v>3478.42</v>
      </c>
      <c r="I26" s="404" t="s">
        <v>94</v>
      </c>
      <c r="J26" s="405" t="s">
        <v>95</v>
      </c>
      <c r="K26" s="388"/>
      <c r="L26" s="375"/>
      <c r="M26" s="367">
        <f t="shared" si="1"/>
        <v>312</v>
      </c>
      <c r="N26" s="77"/>
    </row>
    <row r="27" spans="1:22" ht="29.25" customHeight="1" thickBot="1" x14ac:dyDescent="0.3">
      <c r="A27" s="1616" t="s">
        <v>878</v>
      </c>
      <c r="B27" s="1617"/>
      <c r="C27" s="25"/>
      <c r="D27" s="31"/>
      <c r="E27" s="32"/>
      <c r="F27" s="48"/>
      <c r="G27" s="29"/>
      <c r="H27" s="30"/>
      <c r="I27" s="381" t="s">
        <v>97</v>
      </c>
      <c r="J27" s="390">
        <v>1200</v>
      </c>
      <c r="K27" s="375"/>
      <c r="L27" s="375"/>
      <c r="M27" s="367">
        <f t="shared" si="1"/>
        <v>1200</v>
      </c>
      <c r="N27" s="14" t="s">
        <v>34</v>
      </c>
    </row>
    <row r="28" spans="1:22" ht="37.5" customHeight="1" x14ac:dyDescent="0.25">
      <c r="A28" s="391" t="s">
        <v>88</v>
      </c>
      <c r="B28" s="391" t="s">
        <v>62</v>
      </c>
      <c r="C28" s="25"/>
      <c r="D28" s="31"/>
      <c r="E28" s="32"/>
      <c r="F28" s="47"/>
      <c r="G28" s="29"/>
      <c r="H28" s="30"/>
      <c r="I28" s="406" t="s">
        <v>98</v>
      </c>
      <c r="J28" s="390">
        <v>335</v>
      </c>
      <c r="K28" s="375"/>
      <c r="L28" s="375"/>
      <c r="M28" s="367">
        <f t="shared" si="1"/>
        <v>335</v>
      </c>
    </row>
    <row r="29" spans="1:22" ht="27.75" customHeight="1" x14ac:dyDescent="0.4">
      <c r="A29" s="368" t="s">
        <v>879</v>
      </c>
      <c r="B29" s="368" t="s">
        <v>880</v>
      </c>
      <c r="C29" s="83"/>
      <c r="D29" s="31"/>
      <c r="E29" s="32"/>
      <c r="F29" s="28"/>
      <c r="G29" s="61"/>
      <c r="H29" s="30"/>
      <c r="I29" s="365" t="s">
        <v>100</v>
      </c>
      <c r="J29" s="390">
        <v>4000</v>
      </c>
      <c r="K29" s="375"/>
      <c r="L29" s="398"/>
      <c r="M29" s="367">
        <f t="shared" si="1"/>
        <v>4000</v>
      </c>
      <c r="V29" s="79"/>
    </row>
    <row r="30" spans="1:22" ht="25.5" customHeight="1" x14ac:dyDescent="0.25">
      <c r="A30" s="399" t="s">
        <v>91</v>
      </c>
      <c r="B30" s="1682" t="s">
        <v>92</v>
      </c>
      <c r="C30" s="418"/>
      <c r="D30" s="419"/>
      <c r="E30" s="419"/>
      <c r="F30" s="419"/>
      <c r="G30" s="419"/>
      <c r="H30" s="30"/>
      <c r="I30" s="365" t="s">
        <v>101</v>
      </c>
      <c r="J30" s="390">
        <v>0</v>
      </c>
      <c r="K30" s="375"/>
      <c r="L30" s="375"/>
      <c r="M30" s="367">
        <f t="shared" si="1"/>
        <v>0</v>
      </c>
      <c r="N30" s="42"/>
    </row>
    <row r="31" spans="1:22" ht="23.25" customHeight="1" thickBot="1" x14ac:dyDescent="0.3">
      <c r="A31" s="411" t="s">
        <v>881</v>
      </c>
      <c r="B31" s="411" t="s">
        <v>882</v>
      </c>
      <c r="C31" s="418"/>
      <c r="D31" s="419"/>
      <c r="E31" s="419"/>
      <c r="F31" s="419"/>
      <c r="G31" s="419"/>
      <c r="H31" s="30"/>
      <c r="I31" s="365" t="s">
        <v>103</v>
      </c>
      <c r="J31" s="390">
        <v>0</v>
      </c>
      <c r="K31" s="375"/>
      <c r="L31" s="398"/>
      <c r="M31" s="367">
        <f t="shared" si="1"/>
        <v>0</v>
      </c>
      <c r="N31" s="42"/>
    </row>
    <row r="32" spans="1:22" ht="25.5" customHeight="1" thickBot="1" x14ac:dyDescent="0.3">
      <c r="A32" s="413" t="s">
        <v>883</v>
      </c>
      <c r="B32" s="414"/>
      <c r="C32" s="418"/>
      <c r="D32" s="419"/>
      <c r="E32" s="419"/>
      <c r="F32" s="419"/>
      <c r="G32" s="419"/>
      <c r="H32" s="30"/>
      <c r="I32" s="365" t="s">
        <v>104</v>
      </c>
      <c r="J32" s="416" t="s">
        <v>105</v>
      </c>
      <c r="K32" s="388"/>
      <c r="L32" s="388"/>
      <c r="M32" s="389">
        <f t="shared" si="1"/>
        <v>0</v>
      </c>
      <c r="N32" s="42"/>
    </row>
    <row r="33" spans="1:15" ht="55.5" customHeight="1" thickBot="1" x14ac:dyDescent="0.3">
      <c r="A33" s="399"/>
      <c r="B33" s="417"/>
      <c r="C33" s="418"/>
      <c r="D33" s="419"/>
      <c r="E33" s="419"/>
      <c r="F33" s="419"/>
      <c r="G33" s="419"/>
      <c r="H33" s="30"/>
      <c r="I33" s="420" t="s">
        <v>106</v>
      </c>
      <c r="J33" s="390">
        <v>2075</v>
      </c>
      <c r="K33" s="375"/>
      <c r="L33" s="375"/>
      <c r="M33" s="389">
        <f t="shared" si="1"/>
        <v>2075</v>
      </c>
      <c r="N33" s="42"/>
      <c r="O33" s="42"/>
    </row>
    <row r="34" spans="1:15" ht="40.5" customHeight="1" thickBot="1" x14ac:dyDescent="0.3">
      <c r="A34" s="1616" t="s">
        <v>884</v>
      </c>
      <c r="B34" s="1618"/>
      <c r="C34" s="25"/>
      <c r="D34" s="46"/>
      <c r="E34" s="47"/>
      <c r="F34" s="48"/>
      <c r="G34" s="419"/>
      <c r="H34" s="30"/>
      <c r="I34" s="365" t="s">
        <v>320</v>
      </c>
      <c r="J34" s="390">
        <v>200</v>
      </c>
      <c r="K34" s="375"/>
      <c r="L34" s="375"/>
      <c r="M34" s="389">
        <f t="shared" si="1"/>
        <v>200</v>
      </c>
      <c r="O34" s="42"/>
    </row>
    <row r="35" spans="1:15" ht="25.5" customHeight="1" x14ac:dyDescent="0.25">
      <c r="A35" s="391" t="s">
        <v>88</v>
      </c>
      <c r="B35" s="391" t="s">
        <v>62</v>
      </c>
      <c r="C35" s="25"/>
      <c r="D35" s="31"/>
      <c r="E35" s="32"/>
      <c r="F35" s="48"/>
      <c r="G35" s="29"/>
      <c r="H35" s="30"/>
      <c r="I35" s="365" t="s">
        <v>109</v>
      </c>
      <c r="J35" s="390">
        <v>9000</v>
      </c>
      <c r="K35" s="375"/>
      <c r="L35" s="398"/>
      <c r="M35" s="389">
        <f t="shared" si="1"/>
        <v>9000</v>
      </c>
    </row>
    <row r="36" spans="1:15" ht="24.75" customHeight="1" x14ac:dyDescent="0.25">
      <c r="A36" s="368" t="s">
        <v>879</v>
      </c>
      <c r="B36" s="368" t="s">
        <v>885</v>
      </c>
      <c r="C36" s="25"/>
      <c r="D36" s="31"/>
      <c r="E36" s="32"/>
      <c r="F36" s="47"/>
      <c r="G36" s="29"/>
      <c r="H36" s="30"/>
      <c r="I36" s="365" t="s">
        <v>110</v>
      </c>
      <c r="J36" s="390">
        <v>2750</v>
      </c>
      <c r="K36" s="375"/>
      <c r="L36" s="375"/>
      <c r="M36" s="389">
        <f t="shared" si="1"/>
        <v>2750</v>
      </c>
      <c r="N36" s="89"/>
    </row>
    <row r="37" spans="1:15" ht="22.5" customHeight="1" x14ac:dyDescent="0.4">
      <c r="A37" s="399" t="s">
        <v>91</v>
      </c>
      <c r="B37" s="399" t="s">
        <v>92</v>
      </c>
      <c r="C37" s="83"/>
      <c r="D37" s="31"/>
      <c r="E37" s="32"/>
      <c r="F37" s="28"/>
      <c r="G37" s="61"/>
      <c r="H37" s="30"/>
      <c r="I37" s="421" t="s">
        <v>321</v>
      </c>
      <c r="J37" s="405" t="s">
        <v>105</v>
      </c>
      <c r="K37" s="388"/>
      <c r="L37" s="388"/>
      <c r="M37" s="389">
        <f>J37+K37-L37</f>
        <v>0</v>
      </c>
    </row>
    <row r="38" spans="1:15" ht="25.5" customHeight="1" thickBot="1" x14ac:dyDescent="0.45">
      <c r="A38" s="411" t="s">
        <v>886</v>
      </c>
      <c r="B38" s="411" t="s">
        <v>887</v>
      </c>
      <c r="C38" s="83"/>
      <c r="D38" s="31"/>
      <c r="E38" s="32"/>
      <c r="F38" s="47"/>
      <c r="G38" s="61"/>
      <c r="H38" s="30"/>
      <c r="I38" s="421" t="s">
        <v>322</v>
      </c>
      <c r="J38" s="405" t="s">
        <v>105</v>
      </c>
      <c r="K38" s="388"/>
      <c r="L38" s="388"/>
      <c r="M38" s="389">
        <f>J38+K38-L38</f>
        <v>0</v>
      </c>
    </row>
    <row r="39" spans="1:15" ht="25.5" customHeight="1" thickBot="1" x14ac:dyDescent="0.3">
      <c r="A39" s="1683" t="s">
        <v>888</v>
      </c>
      <c r="B39" s="423"/>
      <c r="C39" s="90"/>
      <c r="D39" s="94"/>
      <c r="E39" s="95"/>
      <c r="F39" s="96"/>
      <c r="G39" s="97"/>
      <c r="H39" s="30"/>
      <c r="I39" s="381"/>
      <c r="J39" s="405"/>
      <c r="K39" s="388"/>
      <c r="L39" s="375"/>
      <c r="M39" s="367"/>
    </row>
    <row r="40" spans="1:15" ht="24.75" customHeight="1" thickBot="1" x14ac:dyDescent="0.3">
      <c r="A40" s="403"/>
      <c r="B40" s="403"/>
      <c r="C40" s="101"/>
      <c r="D40" s="93"/>
      <c r="E40" s="92"/>
      <c r="F40" s="102"/>
      <c r="G40" s="97"/>
      <c r="H40" s="30"/>
      <c r="I40" s="406"/>
      <c r="J40" s="405"/>
      <c r="K40" s="388"/>
      <c r="L40" s="375"/>
      <c r="M40" s="367"/>
    </row>
    <row r="41" spans="1:15" ht="26.25" customHeight="1" thickBot="1" x14ac:dyDescent="0.3">
      <c r="A41" s="424" t="s">
        <v>112</v>
      </c>
      <c r="B41" s="443" t="s">
        <v>113</v>
      </c>
      <c r="C41" s="101"/>
      <c r="D41" s="93"/>
      <c r="E41" s="92"/>
      <c r="F41" s="102"/>
      <c r="G41" s="105"/>
      <c r="H41" s="30"/>
      <c r="I41" s="421"/>
      <c r="J41" s="405"/>
      <c r="K41" s="388"/>
      <c r="L41" s="375"/>
      <c r="M41" s="367"/>
    </row>
    <row r="42" spans="1:15" ht="24.75" customHeight="1" x14ac:dyDescent="0.25">
      <c r="A42" s="391" t="s">
        <v>114</v>
      </c>
      <c r="B42" s="391" t="s">
        <v>115</v>
      </c>
      <c r="C42" s="101"/>
      <c r="D42" s="93"/>
      <c r="E42" s="92"/>
      <c r="F42" s="102"/>
      <c r="G42" s="97"/>
      <c r="H42" s="30"/>
      <c r="I42" s="381"/>
      <c r="J42" s="394"/>
      <c r="K42" s="394"/>
      <c r="L42" s="394"/>
      <c r="M42" s="367"/>
    </row>
    <row r="43" spans="1:15" ht="24" customHeight="1" thickBot="1" x14ac:dyDescent="0.3">
      <c r="A43" s="426" t="s">
        <v>116</v>
      </c>
      <c r="B43" s="426" t="s">
        <v>116</v>
      </c>
      <c r="C43" s="101"/>
      <c r="D43" s="93"/>
      <c r="E43" s="92"/>
      <c r="F43" s="102"/>
      <c r="G43" s="105"/>
      <c r="H43" s="30"/>
      <c r="I43" s="427"/>
      <c r="J43" s="375"/>
      <c r="K43" s="428"/>
      <c r="L43" s="428"/>
      <c r="M43" s="367"/>
    </row>
    <row r="44" spans="1:15" ht="24" customHeight="1" thickBot="1" x14ac:dyDescent="0.3">
      <c r="A44" s="424" t="s">
        <v>117</v>
      </c>
      <c r="B44" s="429"/>
      <c r="C44" s="101"/>
      <c r="D44" s="93"/>
      <c r="E44" s="92"/>
      <c r="F44" s="102"/>
      <c r="G44" s="110"/>
      <c r="H44" s="30"/>
      <c r="I44" s="430" t="s">
        <v>118</v>
      </c>
      <c r="J44" s="431">
        <v>0</v>
      </c>
      <c r="K44" s="432"/>
      <c r="L44" s="432"/>
      <c r="M44" s="433">
        <f>J44+K44-L44</f>
        <v>0</v>
      </c>
    </row>
    <row r="45" spans="1:15" ht="19.5" customHeight="1" x14ac:dyDescent="0.25">
      <c r="A45" s="391" t="s">
        <v>325</v>
      </c>
      <c r="B45" s="399"/>
      <c r="C45" s="101"/>
      <c r="D45" s="93"/>
      <c r="E45" s="92"/>
      <c r="F45" s="102"/>
      <c r="G45" s="97"/>
      <c r="H45" s="30"/>
      <c r="I45" s="404"/>
      <c r="J45" s="394">
        <v>0</v>
      </c>
      <c r="K45" s="394"/>
      <c r="L45" s="394"/>
      <c r="M45" s="367">
        <f t="shared" ref="M45:M53" si="2">J45+K45-L45</f>
        <v>0</v>
      </c>
    </row>
    <row r="46" spans="1:15" ht="52.5" customHeight="1" thickBot="1" x14ac:dyDescent="0.3">
      <c r="A46" s="426" t="s">
        <v>326</v>
      </c>
      <c r="B46" s="403"/>
      <c r="C46" s="118"/>
      <c r="D46" s="119"/>
      <c r="E46" s="92"/>
      <c r="F46" s="120"/>
      <c r="G46" s="93"/>
      <c r="H46" s="121"/>
      <c r="I46" s="442"/>
      <c r="J46" s="375">
        <v>0</v>
      </c>
      <c r="K46" s="428"/>
      <c r="L46" s="428"/>
      <c r="M46" s="367">
        <f t="shared" si="2"/>
        <v>0</v>
      </c>
    </row>
    <row r="47" spans="1:15" ht="33" customHeight="1" thickBot="1" x14ac:dyDescent="0.3">
      <c r="A47" s="1684" t="s">
        <v>120</v>
      </c>
      <c r="B47" s="1685"/>
      <c r="C47" s="1684" t="s">
        <v>121</v>
      </c>
      <c r="D47" s="1685"/>
      <c r="E47" s="1684" t="s">
        <v>122</v>
      </c>
      <c r="F47" s="1686"/>
      <c r="G47" s="1686"/>
      <c r="H47" s="1686"/>
      <c r="I47" s="444"/>
      <c r="J47" s="428">
        <v>0</v>
      </c>
      <c r="K47" s="428"/>
      <c r="L47" s="428"/>
      <c r="M47" s="367">
        <f t="shared" si="2"/>
        <v>0</v>
      </c>
    </row>
    <row r="48" spans="1:15" ht="27" customHeight="1" thickBot="1" x14ac:dyDescent="0.3">
      <c r="A48" s="445" t="s">
        <v>123</v>
      </c>
      <c r="B48" s="446" t="s">
        <v>889</v>
      </c>
      <c r="C48" s="447" t="s">
        <v>124</v>
      </c>
      <c r="D48" s="389" t="s">
        <v>125</v>
      </c>
      <c r="E48" s="448" t="s">
        <v>126</v>
      </c>
      <c r="F48" s="449" t="s">
        <v>127</v>
      </c>
      <c r="G48" s="450" t="s">
        <v>128</v>
      </c>
      <c r="H48" s="451" t="s">
        <v>129</v>
      </c>
      <c r="I48" s="444"/>
      <c r="J48" s="428">
        <v>0</v>
      </c>
      <c r="K48" s="428"/>
      <c r="L48" s="428"/>
      <c r="M48" s="367">
        <f t="shared" si="2"/>
        <v>0</v>
      </c>
      <c r="O48" s="14" t="s">
        <v>34</v>
      </c>
    </row>
    <row r="49" spans="1:19" ht="24.75" customHeight="1" thickBot="1" x14ac:dyDescent="0.3">
      <c r="A49" s="452" t="s">
        <v>130</v>
      </c>
      <c r="B49" s="446" t="s">
        <v>890</v>
      </c>
      <c r="C49" s="447" t="s">
        <v>131</v>
      </c>
      <c r="D49" s="453">
        <v>54</v>
      </c>
      <c r="E49" s="454" t="s">
        <v>132</v>
      </c>
      <c r="F49" s="455" t="s">
        <v>328</v>
      </c>
      <c r="G49" s="456" t="s">
        <v>680</v>
      </c>
      <c r="H49" s="456" t="s">
        <v>891</v>
      </c>
      <c r="I49" s="444"/>
      <c r="J49" s="428">
        <v>0</v>
      </c>
      <c r="K49" s="428"/>
      <c r="L49" s="375"/>
      <c r="M49" s="367">
        <f t="shared" si="2"/>
        <v>0</v>
      </c>
    </row>
    <row r="50" spans="1:19" ht="29.25" thickBot="1" x14ac:dyDescent="0.3">
      <c r="A50" s="457" t="s">
        <v>136</v>
      </c>
      <c r="B50" s="446" t="s">
        <v>892</v>
      </c>
      <c r="C50" s="458" t="s">
        <v>137</v>
      </c>
      <c r="D50" s="459" t="s">
        <v>557</v>
      </c>
      <c r="E50" s="454" t="s">
        <v>139</v>
      </c>
      <c r="F50" s="455" t="s">
        <v>330</v>
      </c>
      <c r="G50" s="456" t="s">
        <v>680</v>
      </c>
      <c r="H50" s="456" t="s">
        <v>891</v>
      </c>
      <c r="I50" s="444"/>
      <c r="J50" s="428">
        <v>0</v>
      </c>
      <c r="K50" s="428"/>
      <c r="L50" s="460"/>
      <c r="M50" s="367">
        <f>J50+K50-L52</f>
        <v>0</v>
      </c>
    </row>
    <row r="51" spans="1:19" ht="28.5" thickBot="1" x14ac:dyDescent="0.3">
      <c r="A51" s="461" t="s">
        <v>140</v>
      </c>
      <c r="B51" s="446" t="s">
        <v>893</v>
      </c>
      <c r="C51" s="462" t="s">
        <v>141</v>
      </c>
      <c r="D51" s="459" t="s">
        <v>462</v>
      </c>
      <c r="E51" s="454"/>
      <c r="F51" s="455"/>
      <c r="G51" s="456"/>
      <c r="H51" s="456" t="s">
        <v>331</v>
      </c>
      <c r="I51" s="444"/>
      <c r="J51" s="394">
        <v>0</v>
      </c>
      <c r="K51" s="394"/>
      <c r="L51" s="463"/>
      <c r="M51" s="367">
        <v>0</v>
      </c>
      <c r="N51" s="42"/>
    </row>
    <row r="52" spans="1:19" ht="21.75" customHeight="1" thickBot="1" x14ac:dyDescent="0.3">
      <c r="A52" s="464" t="s">
        <v>143</v>
      </c>
      <c r="B52" s="446" t="s">
        <v>155</v>
      </c>
      <c r="C52" s="462" t="s">
        <v>144</v>
      </c>
      <c r="D52" s="459" t="s">
        <v>894</v>
      </c>
      <c r="E52" s="454" t="s">
        <v>332</v>
      </c>
      <c r="F52" s="455" t="s">
        <v>333</v>
      </c>
      <c r="G52" s="456" t="s">
        <v>134</v>
      </c>
      <c r="H52" s="456" t="s">
        <v>334</v>
      </c>
      <c r="I52" s="465"/>
      <c r="J52" s="394">
        <v>0</v>
      </c>
      <c r="K52" s="394"/>
      <c r="L52" s="375"/>
      <c r="M52" s="367">
        <v>0</v>
      </c>
      <c r="P52" s="150"/>
      <c r="Q52" s="151"/>
    </row>
    <row r="53" spans="1:19" ht="22.5" customHeight="1" thickBot="1" x14ac:dyDescent="0.3">
      <c r="A53" s="466"/>
      <c r="B53" s="446"/>
      <c r="C53" s="467" t="s">
        <v>149</v>
      </c>
      <c r="D53" s="468" t="s">
        <v>895</v>
      </c>
      <c r="E53" s="469" t="s">
        <v>151</v>
      </c>
      <c r="F53" s="470"/>
      <c r="G53" s="456" t="s">
        <v>134</v>
      </c>
      <c r="H53" s="456" t="s">
        <v>335</v>
      </c>
      <c r="I53" s="471"/>
      <c r="J53" s="472">
        <v>0</v>
      </c>
      <c r="K53" s="473"/>
      <c r="L53" s="472"/>
      <c r="M53" s="474">
        <f t="shared" si="2"/>
        <v>0</v>
      </c>
      <c r="P53" s="150"/>
      <c r="Q53" s="151"/>
    </row>
    <row r="54" spans="1:19" ht="21" customHeight="1" thickBot="1" x14ac:dyDescent="0.3">
      <c r="A54" s="1687"/>
      <c r="B54" s="476"/>
      <c r="C54" s="458" t="s">
        <v>153</v>
      </c>
      <c r="D54" s="477">
        <v>48</v>
      </c>
      <c r="E54" s="469" t="s">
        <v>154</v>
      </c>
      <c r="F54" s="478"/>
      <c r="G54" s="456" t="s">
        <v>336</v>
      </c>
      <c r="H54" s="456" t="s">
        <v>337</v>
      </c>
      <c r="I54" s="479" t="s">
        <v>338</v>
      </c>
      <c r="J54" s="480">
        <v>40</v>
      </c>
      <c r="K54" s="480"/>
      <c r="L54" s="481"/>
      <c r="M54" s="482">
        <f>J54+K54-L54</f>
        <v>40</v>
      </c>
      <c r="P54" s="150"/>
      <c r="Q54" s="151"/>
    </row>
    <row r="55" spans="1:19" ht="24" customHeight="1" thickBot="1" x14ac:dyDescent="0.3">
      <c r="A55" s="483"/>
      <c r="B55" s="484"/>
      <c r="C55" s="462" t="s">
        <v>157</v>
      </c>
      <c r="D55" s="459" t="s">
        <v>896</v>
      </c>
      <c r="E55" s="485" t="s">
        <v>159</v>
      </c>
      <c r="F55" s="486"/>
      <c r="G55" s="456" t="s">
        <v>134</v>
      </c>
      <c r="H55" s="487" t="s">
        <v>179</v>
      </c>
      <c r="I55" s="488" t="s">
        <v>339</v>
      </c>
      <c r="J55" s="489" t="s">
        <v>340</v>
      </c>
      <c r="K55" s="490"/>
      <c r="L55" s="491"/>
      <c r="M55" s="492">
        <f>J55+K55-L55</f>
        <v>25</v>
      </c>
      <c r="O55" s="71"/>
      <c r="P55" s="150"/>
      <c r="Q55" s="151"/>
    </row>
    <row r="56" spans="1:19" ht="24" customHeight="1" thickBot="1" x14ac:dyDescent="0.3">
      <c r="A56" s="493"/>
      <c r="B56" s="446"/>
      <c r="C56" s="494" t="s">
        <v>161</v>
      </c>
      <c r="D56" s="459" t="s">
        <v>897</v>
      </c>
      <c r="E56" s="485"/>
      <c r="F56" s="503"/>
      <c r="G56" s="496"/>
      <c r="H56" s="497" t="s">
        <v>341</v>
      </c>
      <c r="I56" s="498" t="s">
        <v>342</v>
      </c>
      <c r="J56" s="489" t="s">
        <v>898</v>
      </c>
      <c r="K56" s="490"/>
      <c r="L56" s="490"/>
      <c r="M56" s="499">
        <f>J56+K56-L56</f>
        <v>27</v>
      </c>
      <c r="O56" s="71"/>
      <c r="P56" s="150"/>
      <c r="Q56" s="151"/>
    </row>
    <row r="57" spans="1:19" ht="24" customHeight="1" thickBot="1" x14ac:dyDescent="0.3">
      <c r="A57" s="457"/>
      <c r="B57" s="500"/>
      <c r="C57" s="494" t="s">
        <v>164</v>
      </c>
      <c r="D57" s="459" t="s">
        <v>899</v>
      </c>
      <c r="E57" s="1603" t="s">
        <v>166</v>
      </c>
      <c r="F57" s="1604"/>
      <c r="G57" s="1605"/>
      <c r="H57" s="501" t="s">
        <v>344</v>
      </c>
      <c r="I57" s="498" t="s">
        <v>345</v>
      </c>
      <c r="J57" s="489" t="s">
        <v>346</v>
      </c>
      <c r="K57" s="490"/>
      <c r="L57" s="490"/>
      <c r="M57" s="499">
        <f>J57+K57-L57</f>
        <v>36</v>
      </c>
      <c r="O57" s="191"/>
      <c r="P57" s="150"/>
      <c r="Q57" s="151"/>
    </row>
    <row r="58" spans="1:19" ht="22.5" customHeight="1" thickBot="1" x14ac:dyDescent="0.3">
      <c r="A58" s="457"/>
      <c r="B58" s="500"/>
      <c r="C58" s="462" t="s">
        <v>168</v>
      </c>
      <c r="D58" s="502" t="s">
        <v>900</v>
      </c>
      <c r="E58" s="1606" t="s">
        <v>347</v>
      </c>
      <c r="F58" s="1607"/>
      <c r="G58" s="1608"/>
      <c r="H58" s="501" t="s">
        <v>171</v>
      </c>
      <c r="I58" s="498" t="s">
        <v>163</v>
      </c>
      <c r="J58" s="489" t="s">
        <v>348</v>
      </c>
      <c r="K58" s="490"/>
      <c r="L58" s="504"/>
      <c r="M58" s="499">
        <f>J58+K58-L58</f>
        <v>5</v>
      </c>
      <c r="O58" s="191"/>
      <c r="P58" s="150"/>
      <c r="Q58" s="151"/>
    </row>
    <row r="59" spans="1:19" ht="19.5" customHeight="1" thickBot="1" x14ac:dyDescent="0.3">
      <c r="A59" s="466"/>
      <c r="B59" s="500" t="s">
        <v>34</v>
      </c>
      <c r="C59" s="462"/>
      <c r="D59" s="502"/>
      <c r="E59" s="505"/>
      <c r="F59" s="506"/>
      <c r="G59" s="507"/>
      <c r="H59" s="507"/>
      <c r="I59" s="508"/>
      <c r="J59" s="509"/>
      <c r="K59" s="509"/>
      <c r="L59" s="509"/>
      <c r="M59" s="510"/>
      <c r="N59" s="201" t="s">
        <v>34</v>
      </c>
      <c r="P59" s="150"/>
      <c r="Q59" s="151"/>
      <c r="S59" s="202"/>
    </row>
    <row r="60" spans="1:19" ht="34.5" customHeight="1" thickBot="1" x14ac:dyDescent="0.3">
      <c r="A60" s="511">
        <f>(HOUR(J7)*60+MINUTE(J7))/60</f>
        <v>10.75</v>
      </c>
      <c r="B60" s="500"/>
      <c r="C60" s="458" t="s">
        <v>172</v>
      </c>
      <c r="D60" s="502" t="s">
        <v>901</v>
      </c>
      <c r="E60" s="1609" t="s">
        <v>174</v>
      </c>
      <c r="F60" s="512" t="s">
        <v>175</v>
      </c>
      <c r="G60" s="497" t="s">
        <v>176</v>
      </c>
      <c r="H60" s="513"/>
      <c r="I60" s="514"/>
      <c r="J60" s="515"/>
      <c r="K60" s="516"/>
      <c r="L60" s="516"/>
      <c r="M60" s="517"/>
      <c r="P60" s="150"/>
      <c r="Q60" s="151"/>
    </row>
    <row r="61" spans="1:19" ht="25.5" customHeight="1" x14ac:dyDescent="0.4">
      <c r="A61" s="518"/>
      <c r="B61" s="519"/>
      <c r="C61" s="458" t="s">
        <v>177</v>
      </c>
      <c r="D61" s="477">
        <v>10.3</v>
      </c>
      <c r="E61" s="1610"/>
      <c r="F61" s="520" t="s">
        <v>178</v>
      </c>
      <c r="G61" s="521" t="s">
        <v>179</v>
      </c>
      <c r="H61" s="1688"/>
      <c r="I61" s="514"/>
      <c r="J61" s="515"/>
      <c r="K61" s="515"/>
      <c r="L61" s="515"/>
      <c r="M61" s="517"/>
      <c r="P61" s="150"/>
      <c r="Q61" s="151"/>
    </row>
    <row r="62" spans="1:19" ht="23.25" customHeight="1" thickBot="1" x14ac:dyDescent="0.45">
      <c r="A62" s="523"/>
      <c r="B62" s="524"/>
      <c r="C62" s="494" t="s">
        <v>180</v>
      </c>
      <c r="D62" s="525">
        <v>0.25</v>
      </c>
      <c r="E62" s="1610"/>
      <c r="F62" s="520" t="s">
        <v>181</v>
      </c>
      <c r="G62" s="526" t="s">
        <v>182</v>
      </c>
      <c r="H62" s="1688"/>
      <c r="I62" s="514"/>
      <c r="J62" s="515"/>
      <c r="K62" s="527"/>
      <c r="L62" s="515"/>
      <c r="M62" s="517"/>
      <c r="P62" s="150"/>
      <c r="Q62" s="151"/>
    </row>
    <row r="63" spans="1:19" ht="27" customHeight="1" thickBot="1" x14ac:dyDescent="0.45">
      <c r="A63" s="528"/>
      <c r="B63" s="529"/>
      <c r="C63" s="530" t="s">
        <v>183</v>
      </c>
      <c r="D63" s="531">
        <v>0.3</v>
      </c>
      <c r="E63" s="1610"/>
      <c r="F63" s="520" t="s">
        <v>184</v>
      </c>
      <c r="G63" s="526" t="s">
        <v>185</v>
      </c>
      <c r="H63" s="1689"/>
      <c r="I63" s="514"/>
      <c r="J63" s="515"/>
      <c r="K63" s="533"/>
      <c r="L63" s="515"/>
      <c r="M63" s="517"/>
      <c r="P63" s="150"/>
      <c r="Q63" s="151"/>
    </row>
    <row r="64" spans="1:19" ht="22.5" customHeight="1" thickBot="1" x14ac:dyDescent="0.45">
      <c r="A64" s="1598" t="s">
        <v>186</v>
      </c>
      <c r="B64" s="1599"/>
      <c r="C64" s="534" t="s">
        <v>187</v>
      </c>
      <c r="D64" s="535">
        <v>21</v>
      </c>
      <c r="E64" s="1610"/>
      <c r="F64" s="520" t="s">
        <v>188</v>
      </c>
      <c r="G64" s="526" t="s">
        <v>189</v>
      </c>
      <c r="H64" s="1690"/>
      <c r="I64" s="537"/>
      <c r="J64" s="538"/>
      <c r="K64" s="539"/>
      <c r="L64" s="539"/>
      <c r="M64" s="540"/>
      <c r="P64" s="150"/>
      <c r="Q64" s="151"/>
    </row>
    <row r="65" spans="1:17" ht="27" customHeight="1" thickBot="1" x14ac:dyDescent="0.45">
      <c r="A65" s="541" t="s">
        <v>88</v>
      </c>
      <c r="B65" s="542" t="s">
        <v>62</v>
      </c>
      <c r="C65" s="534" t="s">
        <v>190</v>
      </c>
      <c r="D65" s="543" t="s">
        <v>902</v>
      </c>
      <c r="E65" s="1610"/>
      <c r="F65" s="520" t="s">
        <v>192</v>
      </c>
      <c r="G65" s="521" t="s">
        <v>193</v>
      </c>
      <c r="H65" s="1691"/>
      <c r="I65" s="1596" t="s">
        <v>194</v>
      </c>
      <c r="J65" s="1597" t="s">
        <v>349</v>
      </c>
      <c r="K65" s="1596" t="s">
        <v>196</v>
      </c>
      <c r="L65" s="1597" t="s">
        <v>197</v>
      </c>
      <c r="M65" s="1597" t="s">
        <v>53</v>
      </c>
      <c r="P65" s="150"/>
      <c r="Q65" s="151"/>
    </row>
    <row r="66" spans="1:17" ht="24" customHeight="1" thickBot="1" x14ac:dyDescent="0.45">
      <c r="A66" s="1598" t="s">
        <v>198</v>
      </c>
      <c r="B66" s="1599"/>
      <c r="C66" s="545"/>
      <c r="D66" s="546"/>
      <c r="E66" s="1610"/>
      <c r="F66" s="520" t="s">
        <v>199</v>
      </c>
      <c r="G66" s="547">
        <v>0</v>
      </c>
      <c r="H66" s="1692"/>
      <c r="I66" s="1596"/>
      <c r="J66" s="1597"/>
      <c r="K66" s="1596"/>
      <c r="L66" s="1597"/>
      <c r="M66" s="1597"/>
      <c r="O66" s="14" t="s">
        <v>34</v>
      </c>
      <c r="P66" s="150"/>
      <c r="Q66" s="151"/>
    </row>
    <row r="67" spans="1:17" ht="25.5" customHeight="1" thickBot="1" x14ac:dyDescent="0.45">
      <c r="A67" s="549" t="s">
        <v>893</v>
      </c>
      <c r="B67" s="550" t="s">
        <v>903</v>
      </c>
      <c r="C67" s="551"/>
      <c r="D67" s="552"/>
      <c r="E67" s="1610"/>
      <c r="F67" s="520" t="s">
        <v>202</v>
      </c>
      <c r="G67" s="553" t="s">
        <v>203</v>
      </c>
      <c r="H67" s="1692"/>
      <c r="I67" s="1596"/>
      <c r="J67" s="1597"/>
      <c r="K67" s="1596"/>
      <c r="L67" s="1597"/>
      <c r="M67" s="1597"/>
      <c r="Q67" s="151"/>
    </row>
    <row r="68" spans="1:17" ht="36.75" customHeight="1" thickBot="1" x14ac:dyDescent="0.45">
      <c r="A68" s="1598" t="s">
        <v>204</v>
      </c>
      <c r="B68" s="1599"/>
      <c r="C68" s="554"/>
      <c r="D68" s="543"/>
      <c r="E68" s="1610"/>
      <c r="F68" s="520" t="s">
        <v>351</v>
      </c>
      <c r="G68" s="521" t="s">
        <v>352</v>
      </c>
      <c r="H68" s="1693"/>
      <c r="I68" s="556" t="s">
        <v>205</v>
      </c>
      <c r="J68" s="557">
        <v>34867</v>
      </c>
      <c r="K68" s="558"/>
      <c r="L68" s="559">
        <f>J68+K68-M68</f>
        <v>2106</v>
      </c>
      <c r="M68" s="560">
        <v>32761</v>
      </c>
      <c r="Q68" s="151"/>
    </row>
    <row r="69" spans="1:17" ht="51" customHeight="1" thickBot="1" x14ac:dyDescent="0.3">
      <c r="A69" s="549" t="s">
        <v>832</v>
      </c>
      <c r="B69" s="550" t="s">
        <v>904</v>
      </c>
      <c r="C69" s="561"/>
      <c r="D69" s="562"/>
      <c r="E69" s="1610"/>
      <c r="F69" s="563" t="s">
        <v>354</v>
      </c>
      <c r="G69" s="521" t="s">
        <v>179</v>
      </c>
      <c r="H69" s="1692"/>
      <c r="I69" s="564" t="s">
        <v>207</v>
      </c>
      <c r="J69" s="565">
        <v>89</v>
      </c>
      <c r="K69" s="566"/>
      <c r="L69" s="567"/>
      <c r="M69" s="568">
        <f t="shared" ref="M69:M90" si="3">J69+K69-L69</f>
        <v>89</v>
      </c>
      <c r="Q69" s="151"/>
    </row>
    <row r="70" spans="1:17" ht="60.75" customHeight="1" thickBot="1" x14ac:dyDescent="0.3">
      <c r="A70" s="1600" t="s">
        <v>905</v>
      </c>
      <c r="B70" s="1602"/>
      <c r="C70" s="1602"/>
      <c r="D70" s="1602"/>
      <c r="E70" s="1611"/>
      <c r="F70" s="563"/>
      <c r="G70" s="570"/>
      <c r="H70" s="1694"/>
      <c r="I70" s="572" t="s">
        <v>209</v>
      </c>
      <c r="J70" s="565">
        <v>2</v>
      </c>
      <c r="K70" s="566"/>
      <c r="L70" s="567"/>
      <c r="M70" s="568">
        <f t="shared" si="3"/>
        <v>2</v>
      </c>
      <c r="Q70" s="151"/>
    </row>
    <row r="71" spans="1:17" ht="58.5" customHeight="1" thickBot="1" x14ac:dyDescent="0.3">
      <c r="A71" s="1585" t="s">
        <v>906</v>
      </c>
      <c r="B71" s="1586"/>
      <c r="C71" s="1587" t="s">
        <v>907</v>
      </c>
      <c r="D71" s="1588"/>
      <c r="E71" s="1588"/>
      <c r="F71" s="1588"/>
      <c r="G71" s="1588"/>
      <c r="H71" s="1588"/>
      <c r="I71" s="564" t="s">
        <v>212</v>
      </c>
      <c r="J71" s="565">
        <v>395</v>
      </c>
      <c r="K71" s="566"/>
      <c r="L71" s="567"/>
      <c r="M71" s="568">
        <f t="shared" si="3"/>
        <v>395</v>
      </c>
      <c r="Q71" s="151"/>
    </row>
    <row r="72" spans="1:17" ht="33.75" customHeight="1" thickBot="1" x14ac:dyDescent="0.3">
      <c r="A72" s="1589" t="s">
        <v>908</v>
      </c>
      <c r="B72" s="1590"/>
      <c r="C72" s="1591" t="s">
        <v>909</v>
      </c>
      <c r="D72" s="1592"/>
      <c r="E72" s="1592"/>
      <c r="F72" s="1593"/>
      <c r="G72" s="1593"/>
      <c r="H72" s="1592"/>
      <c r="I72" s="573" t="s">
        <v>215</v>
      </c>
      <c r="J72" s="565">
        <v>0</v>
      </c>
      <c r="K72" s="574"/>
      <c r="L72" s="566"/>
      <c r="M72" s="568">
        <f t="shared" si="3"/>
        <v>0</v>
      </c>
    </row>
    <row r="73" spans="1:17" ht="29.25" customHeight="1" thickBot="1" x14ac:dyDescent="0.3">
      <c r="A73" s="1594" t="s">
        <v>216</v>
      </c>
      <c r="B73" s="1595"/>
      <c r="C73" s="1595"/>
      <c r="D73" s="1595"/>
      <c r="E73" s="1595"/>
      <c r="F73" s="575" t="s">
        <v>217</v>
      </c>
      <c r="G73" s="575" t="s">
        <v>218</v>
      </c>
      <c r="H73" s="576" t="s">
        <v>219</v>
      </c>
      <c r="I73" s="577" t="s">
        <v>220</v>
      </c>
      <c r="J73" s="565">
        <v>0</v>
      </c>
      <c r="K73" s="566"/>
      <c r="L73" s="566"/>
      <c r="M73" s="568">
        <f t="shared" si="3"/>
        <v>0</v>
      </c>
    </row>
    <row r="74" spans="1:17" ht="56.25" customHeight="1" x14ac:dyDescent="0.25">
      <c r="A74" s="1566" t="s">
        <v>910</v>
      </c>
      <c r="B74" s="1567"/>
      <c r="C74" s="1567"/>
      <c r="D74" s="1567"/>
      <c r="E74" s="1568"/>
      <c r="F74" s="578">
        <v>0.29166666666666669</v>
      </c>
      <c r="G74" s="579">
        <v>0.55208333333333337</v>
      </c>
      <c r="H74" s="580">
        <v>0.26041666666666669</v>
      </c>
      <c r="I74" s="581" t="s">
        <v>222</v>
      </c>
      <c r="J74" s="565">
        <v>112</v>
      </c>
      <c r="K74" s="574"/>
      <c r="L74" s="566"/>
      <c r="M74" s="568">
        <f t="shared" si="3"/>
        <v>112</v>
      </c>
    </row>
    <row r="75" spans="1:17" ht="68.25" customHeight="1" x14ac:dyDescent="0.25">
      <c r="A75" s="1566" t="s">
        <v>911</v>
      </c>
      <c r="B75" s="1567"/>
      <c r="C75" s="1567"/>
      <c r="D75" s="1567"/>
      <c r="E75" s="1568"/>
      <c r="F75" s="579">
        <v>0.55208333333333337</v>
      </c>
      <c r="G75" s="582">
        <v>0.77083333333333337</v>
      </c>
      <c r="H75" s="583">
        <v>0.23958333333333334</v>
      </c>
      <c r="I75" s="577" t="s">
        <v>224</v>
      </c>
      <c r="J75" s="565">
        <v>1</v>
      </c>
      <c r="K75" s="574"/>
      <c r="L75" s="566"/>
      <c r="M75" s="568">
        <f t="shared" si="3"/>
        <v>1</v>
      </c>
    </row>
    <row r="76" spans="1:17" ht="54" customHeight="1" x14ac:dyDescent="0.25">
      <c r="A76" s="1566" t="s">
        <v>912</v>
      </c>
      <c r="B76" s="1567"/>
      <c r="C76" s="1567"/>
      <c r="D76" s="1567"/>
      <c r="E76" s="1568"/>
      <c r="F76" s="582">
        <v>0.77083333333333337</v>
      </c>
      <c r="G76" s="582">
        <v>0.78125</v>
      </c>
      <c r="H76" s="583">
        <v>1.0416666666666666E-2</v>
      </c>
      <c r="I76" s="584" t="s">
        <v>225</v>
      </c>
      <c r="J76" s="565">
        <v>22</v>
      </c>
      <c r="K76" s="574"/>
      <c r="L76" s="566"/>
      <c r="M76" s="568">
        <f t="shared" si="3"/>
        <v>22</v>
      </c>
    </row>
    <row r="77" spans="1:17" ht="39.75" customHeight="1" x14ac:dyDescent="0.25">
      <c r="A77" s="1566" t="s">
        <v>913</v>
      </c>
      <c r="B77" s="1567"/>
      <c r="C77" s="1567"/>
      <c r="D77" s="1567"/>
      <c r="E77" s="1568"/>
      <c r="F77" s="582">
        <v>0.78125</v>
      </c>
      <c r="G77" s="582"/>
      <c r="H77" s="585">
        <v>0.44791666666666669</v>
      </c>
      <c r="I77" s="573" t="s">
        <v>227</v>
      </c>
      <c r="J77" s="565">
        <v>16</v>
      </c>
      <c r="K77" s="586"/>
      <c r="L77" s="587"/>
      <c r="M77" s="568">
        <f t="shared" si="3"/>
        <v>16</v>
      </c>
    </row>
    <row r="78" spans="1:17" ht="43.5" customHeight="1" x14ac:dyDescent="0.25">
      <c r="A78" s="1566" t="s">
        <v>914</v>
      </c>
      <c r="B78" s="1567"/>
      <c r="C78" s="1567"/>
      <c r="D78" s="1567"/>
      <c r="E78" s="1568"/>
      <c r="F78" s="582"/>
      <c r="G78" s="582">
        <v>0.29166666666666669</v>
      </c>
      <c r="H78" s="585">
        <v>4.1666666666666664E-2</v>
      </c>
      <c r="I78" s="573" t="s">
        <v>229</v>
      </c>
      <c r="J78" s="565">
        <v>4</v>
      </c>
      <c r="K78" s="574"/>
      <c r="L78" s="588"/>
      <c r="M78" s="568">
        <f t="shared" si="3"/>
        <v>4</v>
      </c>
    </row>
    <row r="79" spans="1:17" ht="64.5" customHeight="1" x14ac:dyDescent="0.25">
      <c r="A79" s="1566"/>
      <c r="B79" s="1567"/>
      <c r="C79" s="1567"/>
      <c r="D79" s="1567"/>
      <c r="E79" s="1568"/>
      <c r="F79" s="582"/>
      <c r="G79" s="589"/>
      <c r="H79" s="590"/>
      <c r="I79" s="564" t="s">
        <v>231</v>
      </c>
      <c r="J79" s="565">
        <v>486</v>
      </c>
      <c r="K79" s="574"/>
      <c r="L79" s="566"/>
      <c r="M79" s="568">
        <f t="shared" si="3"/>
        <v>486</v>
      </c>
    </row>
    <row r="80" spans="1:17" ht="50.25" customHeight="1" x14ac:dyDescent="0.25">
      <c r="A80" s="1566"/>
      <c r="B80" s="1567"/>
      <c r="C80" s="1567"/>
      <c r="D80" s="1567"/>
      <c r="E80" s="1568"/>
      <c r="F80" s="589"/>
      <c r="G80" s="589"/>
      <c r="H80" s="589"/>
      <c r="I80" s="564" t="s">
        <v>233</v>
      </c>
      <c r="J80" s="565">
        <v>3</v>
      </c>
      <c r="K80" s="574"/>
      <c r="L80" s="566"/>
      <c r="M80" s="568">
        <f t="shared" si="3"/>
        <v>3</v>
      </c>
    </row>
    <row r="81" spans="1:16" ht="36.75" customHeight="1" x14ac:dyDescent="0.25">
      <c r="A81" s="1566"/>
      <c r="B81" s="1567"/>
      <c r="C81" s="1567"/>
      <c r="D81" s="1567"/>
      <c r="E81" s="1568"/>
      <c r="F81" s="589"/>
      <c r="G81" s="582"/>
      <c r="H81" s="591"/>
      <c r="I81" s="577" t="s">
        <v>235</v>
      </c>
      <c r="J81" s="565">
        <v>20</v>
      </c>
      <c r="K81" s="574"/>
      <c r="L81" s="567"/>
      <c r="M81" s="592">
        <f t="shared" si="3"/>
        <v>20</v>
      </c>
    </row>
    <row r="82" spans="1:16" ht="32.25" customHeight="1" x14ac:dyDescent="0.25">
      <c r="A82" s="1566"/>
      <c r="B82" s="1567"/>
      <c r="C82" s="1567"/>
      <c r="D82" s="1567"/>
      <c r="E82" s="1568"/>
      <c r="F82" s="582"/>
      <c r="G82" s="582"/>
      <c r="H82" s="591"/>
      <c r="I82" s="577" t="s">
        <v>237</v>
      </c>
      <c r="J82" s="565">
        <v>10</v>
      </c>
      <c r="K82" s="574"/>
      <c r="L82" s="566"/>
      <c r="M82" s="568">
        <f t="shared" si="3"/>
        <v>10</v>
      </c>
    </row>
    <row r="83" spans="1:16" ht="34.5" customHeight="1" x14ac:dyDescent="0.25">
      <c r="A83" s="1581"/>
      <c r="B83" s="1582"/>
      <c r="C83" s="1582"/>
      <c r="D83" s="1582"/>
      <c r="E83" s="1583"/>
      <c r="F83" s="582"/>
      <c r="G83" s="582"/>
      <c r="H83" s="591"/>
      <c r="I83" s="573" t="s">
        <v>239</v>
      </c>
      <c r="J83" s="565">
        <v>18</v>
      </c>
      <c r="K83" s="574"/>
      <c r="L83" s="566"/>
      <c r="M83" s="568">
        <f t="shared" si="3"/>
        <v>18</v>
      </c>
    </row>
    <row r="84" spans="1:16" ht="60" customHeight="1" x14ac:dyDescent="0.25">
      <c r="A84" s="1566"/>
      <c r="B84" s="1567"/>
      <c r="C84" s="1567"/>
      <c r="D84" s="1567"/>
      <c r="E84" s="1568"/>
      <c r="F84" s="582"/>
      <c r="G84" s="582"/>
      <c r="H84" s="591"/>
      <c r="I84" s="593" t="s">
        <v>241</v>
      </c>
      <c r="J84" s="565">
        <v>16</v>
      </c>
      <c r="K84" s="594"/>
      <c r="L84" s="566"/>
      <c r="M84" s="568">
        <f t="shared" si="3"/>
        <v>16</v>
      </c>
    </row>
    <row r="85" spans="1:16" ht="52.5" customHeight="1" x14ac:dyDescent="0.25">
      <c r="A85" s="1572"/>
      <c r="B85" s="1573"/>
      <c r="C85" s="1573"/>
      <c r="D85" s="1573"/>
      <c r="E85" s="1574"/>
      <c r="F85" s="582"/>
      <c r="G85" s="582"/>
      <c r="H85" s="595"/>
      <c r="I85" s="593" t="s">
        <v>365</v>
      </c>
      <c r="J85" s="565">
        <v>1045</v>
      </c>
      <c r="K85" s="574"/>
      <c r="L85" s="566"/>
      <c r="M85" s="568">
        <f t="shared" si="3"/>
        <v>1045</v>
      </c>
    </row>
    <row r="86" spans="1:16" ht="37.5" customHeight="1" x14ac:dyDescent="0.25">
      <c r="A86" s="1566"/>
      <c r="B86" s="1567"/>
      <c r="C86" s="1567"/>
      <c r="D86" s="1567"/>
      <c r="E86" s="1568"/>
      <c r="F86" s="582"/>
      <c r="G86" s="582"/>
      <c r="H86" s="580"/>
      <c r="I86" s="564" t="s">
        <v>245</v>
      </c>
      <c r="J86" s="565">
        <v>20</v>
      </c>
      <c r="K86" s="586"/>
      <c r="L86" s="587"/>
      <c r="M86" s="568">
        <f t="shared" si="3"/>
        <v>20</v>
      </c>
      <c r="O86" s="14" t="s">
        <v>34</v>
      </c>
    </row>
    <row r="87" spans="1:16" ht="32.25" customHeight="1" x14ac:dyDescent="0.25">
      <c r="A87" s="1566"/>
      <c r="B87" s="1567"/>
      <c r="C87" s="1567"/>
      <c r="D87" s="1567"/>
      <c r="E87" s="1568"/>
      <c r="F87" s="582"/>
      <c r="G87" s="582"/>
      <c r="H87" s="580"/>
      <c r="I87" s="596" t="s">
        <v>246</v>
      </c>
      <c r="J87" s="588">
        <v>0</v>
      </c>
      <c r="K87" s="574"/>
      <c r="L87" s="567"/>
      <c r="M87" s="568">
        <f t="shared" si="3"/>
        <v>0</v>
      </c>
    </row>
    <row r="88" spans="1:16" ht="26.25" customHeight="1" x14ac:dyDescent="0.25">
      <c r="A88" s="1566"/>
      <c r="B88" s="1567"/>
      <c r="C88" s="1567"/>
      <c r="D88" s="1567"/>
      <c r="E88" s="1568"/>
      <c r="F88" s="582"/>
      <c r="G88" s="582"/>
      <c r="H88" s="580"/>
      <c r="I88" s="1695" t="s">
        <v>248</v>
      </c>
      <c r="J88" s="588">
        <v>0</v>
      </c>
      <c r="K88" s="574"/>
      <c r="L88" s="566"/>
      <c r="M88" s="568">
        <f t="shared" si="3"/>
        <v>0</v>
      </c>
    </row>
    <row r="89" spans="1:16" ht="27.75" customHeight="1" x14ac:dyDescent="0.25">
      <c r="A89" s="1569"/>
      <c r="B89" s="1570"/>
      <c r="C89" s="1570"/>
      <c r="D89" s="1570"/>
      <c r="E89" s="1571"/>
      <c r="F89" s="597"/>
      <c r="G89" s="597"/>
      <c r="H89" s="598"/>
      <c r="I89" s="1695" t="s">
        <v>366</v>
      </c>
      <c r="J89" s="588">
        <v>140</v>
      </c>
      <c r="K89" s="574"/>
      <c r="L89" s="566"/>
      <c r="M89" s="568">
        <f t="shared" si="3"/>
        <v>140</v>
      </c>
    </row>
    <row r="90" spans="1:16" ht="27.75" customHeight="1" thickBot="1" x14ac:dyDescent="0.3">
      <c r="A90" s="1566"/>
      <c r="B90" s="1567"/>
      <c r="C90" s="1567"/>
      <c r="D90" s="1567"/>
      <c r="E90" s="1568"/>
      <c r="F90" s="597"/>
      <c r="G90" s="597"/>
      <c r="H90" s="598"/>
      <c r="I90" s="599" t="s">
        <v>367</v>
      </c>
      <c r="J90" s="588">
        <v>4</v>
      </c>
      <c r="K90" s="574"/>
      <c r="L90" s="566"/>
      <c r="M90" s="568">
        <f t="shared" si="3"/>
        <v>4</v>
      </c>
    </row>
    <row r="91" spans="1:16" ht="29.25" customHeight="1" thickBot="1" x14ac:dyDescent="0.3">
      <c r="A91" s="1572"/>
      <c r="B91" s="1573"/>
      <c r="C91" s="1573"/>
      <c r="D91" s="1573"/>
      <c r="E91" s="1574"/>
      <c r="F91" s="600"/>
      <c r="G91" s="601"/>
      <c r="H91" s="602">
        <f>H74+H75+H76+H77+H78+H79+H80+H81+H82+H83+H84+H85+H86+H87+H88+H89+H90</f>
        <v>0.99999999999999989</v>
      </c>
      <c r="I91" s="603"/>
      <c r="J91" s="604"/>
      <c r="K91" s="605"/>
      <c r="L91" s="606"/>
      <c r="M91" s="1696"/>
    </row>
    <row r="92" spans="1:16" ht="14.25" customHeight="1" x14ac:dyDescent="0.25">
      <c r="A92" s="1575" t="s">
        <v>250</v>
      </c>
      <c r="B92" s="1576"/>
      <c r="C92" s="1576"/>
      <c r="D92" s="1576"/>
      <c r="E92" s="1576"/>
      <c r="F92" s="1577"/>
      <c r="G92" s="1384" t="s">
        <v>251</v>
      </c>
      <c r="H92" s="1385"/>
      <c r="I92" s="1508"/>
      <c r="J92" s="1508"/>
      <c r="K92" s="1508"/>
      <c r="L92" s="1508"/>
      <c r="M92" s="1509"/>
      <c r="P92" s="14" t="s">
        <v>34</v>
      </c>
    </row>
    <row r="93" spans="1:16" ht="15" customHeight="1" thickBot="1" x14ac:dyDescent="0.3">
      <c r="A93" s="1578"/>
      <c r="B93" s="1579"/>
      <c r="C93" s="1579"/>
      <c r="D93" s="1579"/>
      <c r="E93" s="1579"/>
      <c r="F93" s="1580"/>
      <c r="G93" s="1534"/>
      <c r="H93" s="1508"/>
      <c r="I93" s="1508"/>
      <c r="J93" s="1508"/>
      <c r="K93" s="1508"/>
      <c r="L93" s="1508"/>
      <c r="M93" s="1509"/>
    </row>
    <row r="94" spans="1:16" ht="48" customHeight="1" thickBot="1" x14ac:dyDescent="0.3">
      <c r="A94" s="1560" t="s">
        <v>915</v>
      </c>
      <c r="B94" s="1561"/>
      <c r="C94" s="1561"/>
      <c r="D94" s="1561"/>
      <c r="E94" s="1561"/>
      <c r="F94" s="1562"/>
      <c r="G94" s="607" t="s">
        <v>253</v>
      </c>
      <c r="H94" s="608" t="s">
        <v>370</v>
      </c>
      <c r="I94" s="609" t="s">
        <v>255</v>
      </c>
      <c r="J94" s="1533" t="s">
        <v>256</v>
      </c>
      <c r="K94" s="1533"/>
      <c r="L94" s="1533"/>
      <c r="M94" s="1533"/>
    </row>
    <row r="95" spans="1:16" ht="30.75" customHeight="1" thickBot="1" x14ac:dyDescent="0.4">
      <c r="A95" s="1563" t="s">
        <v>257</v>
      </c>
      <c r="B95" s="1564"/>
      <c r="C95" s="1564"/>
      <c r="D95" s="1564"/>
      <c r="E95" s="1564"/>
      <c r="F95" s="1565"/>
      <c r="G95" s="610">
        <v>3233.29</v>
      </c>
      <c r="H95" s="610">
        <v>6.3</v>
      </c>
      <c r="I95" s="611">
        <v>328.3</v>
      </c>
      <c r="J95" s="1543" t="s">
        <v>258</v>
      </c>
      <c r="K95" s="1543"/>
      <c r="L95" s="1543"/>
      <c r="M95" s="1543"/>
    </row>
    <row r="96" spans="1:16" ht="27" customHeight="1" thickBot="1" x14ac:dyDescent="0.4">
      <c r="A96" s="612"/>
      <c r="B96" s="613"/>
      <c r="C96" s="613"/>
      <c r="D96" s="613"/>
      <c r="E96" s="613"/>
      <c r="F96" s="614"/>
      <c r="G96" s="610">
        <v>3242.72</v>
      </c>
      <c r="H96" s="610">
        <v>6.1</v>
      </c>
      <c r="I96" s="611">
        <v>329.6</v>
      </c>
      <c r="J96" s="1543" t="s">
        <v>259</v>
      </c>
      <c r="K96" s="1543"/>
      <c r="L96" s="1543"/>
      <c r="M96" s="1543"/>
    </row>
    <row r="97" spans="1:14" ht="54" customHeight="1" thickBot="1" x14ac:dyDescent="0.4">
      <c r="A97" s="1558" t="s">
        <v>260</v>
      </c>
      <c r="B97" s="1559"/>
      <c r="C97" s="615" t="s">
        <v>261</v>
      </c>
      <c r="D97" s="616" t="s">
        <v>262</v>
      </c>
      <c r="E97" s="615" t="s">
        <v>263</v>
      </c>
      <c r="F97" s="617" t="s">
        <v>264</v>
      </c>
      <c r="G97" s="610">
        <v>3252.29</v>
      </c>
      <c r="H97" s="610">
        <v>6.3</v>
      </c>
      <c r="I97" s="611">
        <v>328.9</v>
      </c>
      <c r="J97" s="1533" t="s">
        <v>265</v>
      </c>
      <c r="K97" s="1533"/>
      <c r="L97" s="1533"/>
      <c r="M97" s="1533"/>
      <c r="N97" s="313"/>
    </row>
    <row r="98" spans="1:14" ht="27.75" customHeight="1" x14ac:dyDescent="0.35">
      <c r="A98" s="1550" t="s">
        <v>267</v>
      </c>
      <c r="B98" s="1551"/>
      <c r="C98" s="636" t="s">
        <v>916</v>
      </c>
      <c r="D98" s="619" t="s">
        <v>917</v>
      </c>
      <c r="E98" s="620">
        <v>1</v>
      </c>
      <c r="F98" s="619">
        <v>44744</v>
      </c>
      <c r="G98" s="610">
        <v>3261.86</v>
      </c>
      <c r="H98" s="610">
        <v>6.7</v>
      </c>
      <c r="I98" s="611">
        <v>327.8</v>
      </c>
      <c r="J98" s="1533" t="s">
        <v>918</v>
      </c>
      <c r="K98" s="1533"/>
      <c r="L98" s="1533"/>
      <c r="M98" s="1533"/>
      <c r="N98" s="313"/>
    </row>
    <row r="99" spans="1:14" ht="23.25" customHeight="1" x14ac:dyDescent="0.35">
      <c r="A99" s="1550" t="s">
        <v>267</v>
      </c>
      <c r="B99" s="1551"/>
      <c r="C99" s="621" t="s">
        <v>919</v>
      </c>
      <c r="D99" s="619">
        <v>44743</v>
      </c>
      <c r="E99" s="620">
        <v>1</v>
      </c>
      <c r="F99" s="622" t="s">
        <v>920</v>
      </c>
      <c r="G99" s="610">
        <v>3271.31</v>
      </c>
      <c r="H99" s="610">
        <v>7</v>
      </c>
      <c r="I99" s="611">
        <v>327.8</v>
      </c>
      <c r="J99" s="1533" t="s">
        <v>266</v>
      </c>
      <c r="K99" s="1533"/>
      <c r="L99" s="1533"/>
      <c r="M99" s="1533"/>
      <c r="N99" s="321"/>
    </row>
    <row r="100" spans="1:14" ht="21.75" customHeight="1" x14ac:dyDescent="0.35">
      <c r="A100" s="1550"/>
      <c r="B100" s="1551"/>
      <c r="C100" s="636"/>
      <c r="D100" s="619"/>
      <c r="E100" s="620"/>
      <c r="F100" s="619"/>
      <c r="G100" s="610">
        <v>3280.89</v>
      </c>
      <c r="H100" s="610">
        <v>6.9</v>
      </c>
      <c r="I100" s="611">
        <v>327.5</v>
      </c>
      <c r="J100" s="1533" t="s">
        <v>921</v>
      </c>
      <c r="K100" s="1533"/>
      <c r="L100" s="1533"/>
      <c r="M100" s="1533"/>
    </row>
    <row r="101" spans="1:14" ht="23.25" customHeight="1" x14ac:dyDescent="0.35">
      <c r="A101" s="1550"/>
      <c r="B101" s="1551"/>
      <c r="C101" s="621"/>
      <c r="D101" s="619"/>
      <c r="E101" s="620"/>
      <c r="F101" s="619"/>
      <c r="G101" s="610">
        <v>3290.41</v>
      </c>
      <c r="H101" s="610">
        <v>6.5</v>
      </c>
      <c r="I101" s="611">
        <v>328.4</v>
      </c>
      <c r="J101" s="1543" t="s">
        <v>272</v>
      </c>
      <c r="K101" s="1543"/>
      <c r="L101" s="1543"/>
      <c r="M101" s="1543"/>
    </row>
    <row r="102" spans="1:14" ht="27.75" customHeight="1" thickBot="1" x14ac:dyDescent="0.3">
      <c r="A102" s="1550"/>
      <c r="B102" s="1551"/>
      <c r="C102" s="623"/>
      <c r="D102" s="619"/>
      <c r="E102" s="624"/>
      <c r="F102" s="625"/>
      <c r="G102" s="626"/>
      <c r="H102" s="626"/>
      <c r="I102" s="627"/>
      <c r="J102" s="1533"/>
      <c r="K102" s="1533"/>
      <c r="L102" s="1533"/>
      <c r="M102" s="1533"/>
    </row>
    <row r="103" spans="1:14" ht="36.75" customHeight="1" thickBot="1" x14ac:dyDescent="0.3">
      <c r="A103" s="1550"/>
      <c r="B103" s="1551"/>
      <c r="C103" s="621"/>
      <c r="D103" s="619"/>
      <c r="E103" s="624"/>
      <c r="F103" s="628"/>
      <c r="G103" s="1555" t="s">
        <v>275</v>
      </c>
      <c r="H103" s="1555"/>
      <c r="I103" s="1555"/>
      <c r="J103" s="1555"/>
      <c r="K103" s="1555"/>
      <c r="L103" s="1555"/>
      <c r="M103" s="1556"/>
    </row>
    <row r="104" spans="1:14" ht="29.25" customHeight="1" thickBot="1" x14ac:dyDescent="0.3">
      <c r="A104" s="1550"/>
      <c r="B104" s="1551"/>
      <c r="C104" s="621"/>
      <c r="D104" s="619"/>
      <c r="E104" s="620"/>
      <c r="F104" s="622"/>
      <c r="G104" s="629" t="s">
        <v>276</v>
      </c>
      <c r="H104" s="1557" t="s">
        <v>277</v>
      </c>
      <c r="I104" s="1557"/>
      <c r="J104" s="1557"/>
      <c r="K104" s="1557"/>
      <c r="L104" s="1557"/>
      <c r="M104" s="630" t="s">
        <v>278</v>
      </c>
    </row>
    <row r="105" spans="1:14" ht="27.75" customHeight="1" x14ac:dyDescent="0.25">
      <c r="A105" s="1550"/>
      <c r="B105" s="1551"/>
      <c r="C105" s="621"/>
      <c r="D105" s="619"/>
      <c r="E105" s="620"/>
      <c r="F105" s="622"/>
      <c r="G105" s="631"/>
      <c r="H105" s="1547" t="s">
        <v>286</v>
      </c>
      <c r="I105" s="1547"/>
      <c r="J105" s="1547"/>
      <c r="K105" s="1547"/>
      <c r="L105" s="1547"/>
      <c r="M105" s="632" t="s">
        <v>280</v>
      </c>
    </row>
    <row r="106" spans="1:14" ht="40.5" customHeight="1" x14ac:dyDescent="0.25">
      <c r="A106" s="1550"/>
      <c r="B106" s="1551"/>
      <c r="C106" s="621"/>
      <c r="D106" s="619"/>
      <c r="E106" s="624"/>
      <c r="F106" s="628"/>
      <c r="G106" s="631"/>
      <c r="H106" s="1547" t="s">
        <v>283</v>
      </c>
      <c r="I106" s="1547"/>
      <c r="J106" s="1547"/>
      <c r="K106" s="1547"/>
      <c r="L106" s="1547"/>
      <c r="M106" s="633" t="s">
        <v>280</v>
      </c>
    </row>
    <row r="107" spans="1:14" ht="27" customHeight="1" x14ac:dyDescent="0.25">
      <c r="A107" s="1550"/>
      <c r="B107" s="1551"/>
      <c r="C107" s="621"/>
      <c r="D107" s="619"/>
      <c r="E107" s="620"/>
      <c r="F107" s="634"/>
      <c r="G107" s="635"/>
      <c r="H107" s="1554" t="s">
        <v>371</v>
      </c>
      <c r="I107" s="1554"/>
      <c r="J107" s="1554"/>
      <c r="K107" s="1554"/>
      <c r="L107" s="1554"/>
      <c r="M107" s="633" t="s">
        <v>280</v>
      </c>
    </row>
    <row r="108" spans="1:14" ht="21.75" customHeight="1" x14ac:dyDescent="0.25">
      <c r="A108" s="1550"/>
      <c r="B108" s="1551"/>
      <c r="C108" s="621"/>
      <c r="D108" s="619"/>
      <c r="E108" s="624"/>
      <c r="F108" s="634"/>
      <c r="G108" s="635"/>
      <c r="H108" s="1547" t="s">
        <v>285</v>
      </c>
      <c r="I108" s="1547"/>
      <c r="J108" s="1547"/>
      <c r="K108" s="1547"/>
      <c r="L108" s="1547"/>
      <c r="M108" s="633" t="s">
        <v>280</v>
      </c>
    </row>
    <row r="109" spans="1:14" ht="30" customHeight="1" x14ac:dyDescent="0.25">
      <c r="A109" s="1550"/>
      <c r="B109" s="1551"/>
      <c r="C109" s="636"/>
      <c r="D109" s="619"/>
      <c r="E109" s="624"/>
      <c r="F109" s="628"/>
      <c r="G109" s="631"/>
      <c r="H109" s="1547" t="s">
        <v>372</v>
      </c>
      <c r="I109" s="1547"/>
      <c r="J109" s="1547"/>
      <c r="K109" s="1547"/>
      <c r="L109" s="1547"/>
      <c r="M109" s="633" t="s">
        <v>280</v>
      </c>
    </row>
    <row r="110" spans="1:14" ht="21.75" customHeight="1" x14ac:dyDescent="0.25">
      <c r="A110" s="1550"/>
      <c r="B110" s="1551"/>
      <c r="C110" s="623"/>
      <c r="D110" s="637"/>
      <c r="E110" s="624"/>
      <c r="F110" s="634"/>
      <c r="G110" s="631"/>
      <c r="H110" s="1547" t="s">
        <v>373</v>
      </c>
      <c r="I110" s="1547"/>
      <c r="J110" s="1547"/>
      <c r="K110" s="1547"/>
      <c r="L110" s="1547"/>
      <c r="M110" s="633" t="s">
        <v>280</v>
      </c>
    </row>
    <row r="111" spans="1:14" ht="24.75" customHeight="1" thickBot="1" x14ac:dyDescent="0.3">
      <c r="A111" s="1552"/>
      <c r="B111" s="1553"/>
      <c r="C111" s="638"/>
      <c r="D111" s="637"/>
      <c r="E111" s="624"/>
      <c r="F111" s="634"/>
      <c r="G111" s="631"/>
      <c r="H111" s="1547" t="s">
        <v>374</v>
      </c>
      <c r="I111" s="1547"/>
      <c r="J111" s="1547"/>
      <c r="K111" s="1547"/>
      <c r="L111" s="1547"/>
      <c r="M111" s="633" t="s">
        <v>280</v>
      </c>
    </row>
    <row r="112" spans="1:14" ht="29.25" customHeight="1" thickBot="1" x14ac:dyDescent="0.3">
      <c r="A112" s="1488" t="s">
        <v>922</v>
      </c>
      <c r="B112" s="1489"/>
      <c r="C112" s="1489"/>
      <c r="D112" s="1489"/>
      <c r="E112" s="1489"/>
      <c r="F112" s="1490"/>
      <c r="G112" s="631"/>
      <c r="H112" s="1547" t="s">
        <v>376</v>
      </c>
      <c r="I112" s="1547"/>
      <c r="J112" s="1547"/>
      <c r="K112" s="1547"/>
      <c r="L112" s="1547"/>
      <c r="M112" s="633" t="s">
        <v>280</v>
      </c>
    </row>
    <row r="113" spans="1:13" ht="29.25" customHeight="1" thickBot="1" x14ac:dyDescent="0.3">
      <c r="A113" s="639"/>
      <c r="B113" s="640"/>
      <c r="C113" s="640"/>
      <c r="D113" s="640"/>
      <c r="E113" s="640"/>
      <c r="F113" s="641"/>
      <c r="G113" s="631"/>
      <c r="H113" s="1548" t="s">
        <v>377</v>
      </c>
      <c r="I113" s="1547"/>
      <c r="J113" s="1547"/>
      <c r="K113" s="1547"/>
      <c r="L113" s="1547"/>
      <c r="M113" s="633" t="s">
        <v>280</v>
      </c>
    </row>
    <row r="114" spans="1:13" ht="29.25" customHeight="1" thickBot="1" x14ac:dyDescent="0.3">
      <c r="A114" s="639"/>
      <c r="B114" s="640"/>
      <c r="C114" s="640"/>
      <c r="D114" s="640"/>
      <c r="E114" s="640"/>
      <c r="F114" s="641"/>
      <c r="G114" s="631" t="s">
        <v>923</v>
      </c>
      <c r="H114" s="1548" t="s">
        <v>924</v>
      </c>
      <c r="I114" s="1547"/>
      <c r="J114" s="1547"/>
      <c r="K114" s="1547"/>
      <c r="L114" s="1547"/>
      <c r="M114" s="633"/>
    </row>
    <row r="115" spans="1:13" ht="33.75" customHeight="1" thickBot="1" x14ac:dyDescent="0.3">
      <c r="A115" s="1491" t="s">
        <v>925</v>
      </c>
      <c r="B115" s="1492"/>
      <c r="C115" s="1492"/>
      <c r="D115" s="1492"/>
      <c r="E115" s="1492"/>
      <c r="F115" s="1493"/>
      <c r="G115" s="631"/>
      <c r="H115" s="1548"/>
      <c r="I115" s="1547"/>
      <c r="J115" s="1547"/>
      <c r="K115" s="1547"/>
      <c r="L115" s="1547"/>
      <c r="M115" s="642"/>
    </row>
    <row r="116" spans="1:13" ht="24" thickTop="1" x14ac:dyDescent="0.25">
      <c r="A116" s="338"/>
      <c r="B116" s="338"/>
      <c r="C116" s="338"/>
      <c r="D116" s="338"/>
      <c r="E116" s="338"/>
      <c r="F116" s="338"/>
      <c r="G116" s="339"/>
      <c r="H116" s="338"/>
      <c r="I116" s="340"/>
      <c r="J116" s="340"/>
      <c r="K116" s="340"/>
      <c r="L116" s="340"/>
      <c r="M116" s="341"/>
    </row>
    <row r="118" spans="1:13" x14ac:dyDescent="0.25">
      <c r="C118" s="14"/>
      <c r="F118" s="342"/>
      <c r="G118" s="343"/>
      <c r="I118" s="343"/>
      <c r="J118" s="343"/>
      <c r="K118" s="343"/>
    </row>
    <row r="119" spans="1:13" x14ac:dyDescent="0.25">
      <c r="A119" s="344"/>
      <c r="C119" s="14"/>
      <c r="F119" s="343"/>
      <c r="G119" s="343"/>
    </row>
    <row r="120" spans="1:13" x14ac:dyDescent="0.25">
      <c r="A120" s="343"/>
      <c r="B120" s="343"/>
      <c r="C120" s="343"/>
      <c r="D120" s="343"/>
      <c r="F120" s="343"/>
    </row>
    <row r="121" spans="1:13" x14ac:dyDescent="0.25">
      <c r="A121" s="343"/>
      <c r="B121" s="343"/>
      <c r="C121" s="343"/>
      <c r="D121" s="343"/>
      <c r="E121" s="343"/>
    </row>
    <row r="714" spans="3:13" x14ac:dyDescent="0.25">
      <c r="C714" s="14"/>
      <c r="L714" s="14" t="s">
        <v>289</v>
      </c>
      <c r="M714" s="14" t="s">
        <v>290</v>
      </c>
    </row>
  </sheetData>
  <mergeCells count="111">
    <mergeCell ref="A115:F115"/>
    <mergeCell ref="H115:L115"/>
    <mergeCell ref="A111:B111"/>
    <mergeCell ref="H111:L111"/>
    <mergeCell ref="A112:F112"/>
    <mergeCell ref="H112:L112"/>
    <mergeCell ref="H113:L113"/>
    <mergeCell ref="H114:L114"/>
    <mergeCell ref="A108:B108"/>
    <mergeCell ref="H108:L108"/>
    <mergeCell ref="A109:B109"/>
    <mergeCell ref="H109:L109"/>
    <mergeCell ref="A110:B110"/>
    <mergeCell ref="H110:L110"/>
    <mergeCell ref="A105:B105"/>
    <mergeCell ref="H105:L105"/>
    <mergeCell ref="A106:B106"/>
    <mergeCell ref="H106:L106"/>
    <mergeCell ref="A107:B107"/>
    <mergeCell ref="H107:L107"/>
    <mergeCell ref="A102:B102"/>
    <mergeCell ref="J102:M102"/>
    <mergeCell ref="A103:B103"/>
    <mergeCell ref="G103:M103"/>
    <mergeCell ref="A104:B104"/>
    <mergeCell ref="H104:L104"/>
    <mergeCell ref="A99:B99"/>
    <mergeCell ref="J99:M99"/>
    <mergeCell ref="A100:B100"/>
    <mergeCell ref="J100:M100"/>
    <mergeCell ref="A101:B101"/>
    <mergeCell ref="J101:M101"/>
    <mergeCell ref="A95:F95"/>
    <mergeCell ref="J95:M95"/>
    <mergeCell ref="J96:M96"/>
    <mergeCell ref="A97:B97"/>
    <mergeCell ref="J97:M97"/>
    <mergeCell ref="A98:B98"/>
    <mergeCell ref="J98:M98"/>
    <mergeCell ref="A89:E89"/>
    <mergeCell ref="A90:E90"/>
    <mergeCell ref="A91:E91"/>
    <mergeCell ref="A92:F93"/>
    <mergeCell ref="G92:M93"/>
    <mergeCell ref="A94:F94"/>
    <mergeCell ref="J94:M94"/>
    <mergeCell ref="A83:E83"/>
    <mergeCell ref="A84:E84"/>
    <mergeCell ref="A85:E85"/>
    <mergeCell ref="A86:E86"/>
    <mergeCell ref="A87:E87"/>
    <mergeCell ref="A88:E88"/>
    <mergeCell ref="A77:E77"/>
    <mergeCell ref="A78:E78"/>
    <mergeCell ref="A79:E79"/>
    <mergeCell ref="A80:E80"/>
    <mergeCell ref="A81:E81"/>
    <mergeCell ref="A82:E82"/>
    <mergeCell ref="A72:B72"/>
    <mergeCell ref="C72:H72"/>
    <mergeCell ref="A73:E73"/>
    <mergeCell ref="A74:E74"/>
    <mergeCell ref="A75:E75"/>
    <mergeCell ref="A76:E76"/>
    <mergeCell ref="M65:M67"/>
    <mergeCell ref="A66:B66"/>
    <mergeCell ref="A68:B68"/>
    <mergeCell ref="A70:D70"/>
    <mergeCell ref="A71:B71"/>
    <mergeCell ref="C71:H71"/>
    <mergeCell ref="E60:E70"/>
    <mergeCell ref="A64:B64"/>
    <mergeCell ref="I65:I67"/>
    <mergeCell ref="J65:J67"/>
    <mergeCell ref="K65:K67"/>
    <mergeCell ref="L65:L67"/>
    <mergeCell ref="A34:B34"/>
    <mergeCell ref="A47:B47"/>
    <mergeCell ref="C47:D47"/>
    <mergeCell ref="E47:H47"/>
    <mergeCell ref="E57:G57"/>
    <mergeCell ref="E58:G58"/>
    <mergeCell ref="A16:B16"/>
    <mergeCell ref="A19:B19"/>
    <mergeCell ref="A20:B20"/>
    <mergeCell ref="A21:B21"/>
    <mergeCell ref="A22:B22"/>
    <mergeCell ref="A27:B27"/>
    <mergeCell ref="I10:I12"/>
    <mergeCell ref="J10:J12"/>
    <mergeCell ref="K10:K12"/>
    <mergeCell ref="L10:L12"/>
    <mergeCell ref="M10:M12"/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H6:I6"/>
    <mergeCell ref="J6:M6"/>
  </mergeCells>
  <printOptions verticalCentered="1"/>
  <pageMargins left="0.23622047244094491" right="0.23622047244094491" top="0.39370078740157483" bottom="0.15748031496062992" header="0.19685039370078741" footer="0.31496062992125984"/>
  <pageSetup paperSize="9" scale="22" orientation="portrait" horizontalDpi="300" verticalDpi="300" r:id="rId1"/>
  <rowBreaks count="1" manualBreakCount="1">
    <brk id="1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PUGC</vt:lpstr>
      <vt:lpstr>20.07.2021</vt:lpstr>
      <vt:lpstr>12.12.2021</vt:lpstr>
      <vt:lpstr>26.12.2021</vt:lpstr>
      <vt:lpstr>13.02.2022</vt:lpstr>
      <vt:lpstr>23.02.2022</vt:lpstr>
      <vt:lpstr>02.03.2022</vt:lpstr>
      <vt:lpstr>29.05.2022</vt:lpstr>
      <vt:lpstr>12.07.2022</vt:lpstr>
      <vt:lpstr>10.08.2022</vt:lpstr>
      <vt:lpstr>11.08.2022</vt:lpstr>
      <vt:lpstr>25.08.2022</vt:lpstr>
      <vt:lpstr>24.09.2022</vt:lpstr>
      <vt:lpstr>'02.03.2022'!Область_печати</vt:lpstr>
      <vt:lpstr>'10.08.2022'!Область_печати</vt:lpstr>
      <vt:lpstr>'11.08.2022'!Область_печати</vt:lpstr>
      <vt:lpstr>'12.07.2022'!Область_печати</vt:lpstr>
      <vt:lpstr>'12.12.2021'!Область_печати</vt:lpstr>
      <vt:lpstr>'13.02.2022'!Область_печати</vt:lpstr>
      <vt:lpstr>'20.07.2021'!Область_печати</vt:lpstr>
      <vt:lpstr>'23.02.2022'!Область_печати</vt:lpstr>
      <vt:lpstr>'24.09.2022'!Область_печати</vt:lpstr>
      <vt:lpstr>'25.08.2022'!Область_печати</vt:lpstr>
      <vt:lpstr>'26.12.2021'!Область_печати</vt:lpstr>
      <vt:lpstr>'29.05.2022'!Область_печати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Андрей Овчаренко</cp:lastModifiedBy>
  <cp:lastPrinted>2023-01-09T20:22:56Z</cp:lastPrinted>
  <dcterms:created xsi:type="dcterms:W3CDTF">2017-11-03T12:47:52Z</dcterms:created>
  <dcterms:modified xsi:type="dcterms:W3CDTF">2023-01-11T11:02:48Z</dcterms:modified>
</cp:coreProperties>
</file>