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C0C84DF9-D4AA-410C-8DDD-3E4D3CB2E939}" xr6:coauthVersionLast="45" xr6:coauthVersionMax="45" xr10:uidLastSave="{00000000-0000-0000-0000-000000000000}"/>
  <bookViews>
    <workbookView xWindow="20370" yWindow="-120" windowWidth="19440" windowHeight="10440" activeTab="1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2" l="1"/>
  <c r="H12" i="2"/>
  <c r="I11" i="2"/>
  <c r="H11" i="2"/>
  <c r="J11" i="2" s="1"/>
  <c r="J12" i="2" l="1"/>
  <c r="I10" i="2"/>
  <c r="H10" i="2"/>
  <c r="J10" i="2" l="1"/>
  <c r="I9" i="2"/>
  <c r="H9" i="2"/>
  <c r="I8" i="2"/>
  <c r="H8" i="2"/>
  <c r="J8" i="2" s="1"/>
  <c r="J9" i="2" l="1"/>
  <c r="I6" i="2"/>
  <c r="I7" i="2"/>
  <c r="H7" i="2"/>
  <c r="J7" i="2" s="1"/>
  <c r="H6" i="2" l="1"/>
  <c r="J6" i="2" s="1"/>
  <c r="I5" i="2" l="1"/>
  <c r="H5" i="2"/>
  <c r="I4" i="2"/>
  <c r="H4" i="2"/>
  <c r="I3" i="2"/>
  <c r="H3" i="2"/>
  <c r="I2" i="2"/>
  <c r="H2" i="2"/>
  <c r="J5" i="2" l="1"/>
  <c r="J4" i="2"/>
  <c r="J2" i="2"/>
  <c r="J3" i="2"/>
  <c r="D21" i="1"/>
  <c r="D22" i="1"/>
  <c r="D20" i="1"/>
  <c r="I22" i="1"/>
  <c r="H22" i="1"/>
  <c r="J22" i="1" l="1"/>
  <c r="I21" i="1"/>
  <c r="I20" i="1"/>
  <c r="H21" i="1"/>
  <c r="H20" i="1"/>
  <c r="H19" i="1"/>
  <c r="I19" i="1"/>
  <c r="J19" i="1" s="1"/>
  <c r="D19" i="1"/>
  <c r="J18" i="1"/>
  <c r="H18" i="1"/>
  <c r="I18" i="1"/>
  <c r="D18" i="1"/>
  <c r="J21" i="1" l="1"/>
  <c r="J20" i="1"/>
  <c r="H17" i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J16" i="2" l="1"/>
  <c r="I16" i="2"/>
  <c r="I12" i="1"/>
  <c r="I13" i="1"/>
  <c r="H11" i="1"/>
  <c r="J11" i="1" s="1"/>
  <c r="H12" i="1"/>
  <c r="J12" i="1" s="1"/>
  <c r="H13" i="1"/>
  <c r="J13" i="1" s="1"/>
  <c r="D13" i="1"/>
  <c r="D12" i="1"/>
  <c r="K16" i="2" l="1"/>
  <c r="J5" i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<sst xmlns="http://schemas.openxmlformats.org/spreadsheetml/2006/main" count="84" uniqueCount="44">
  <si>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</si>
  <si>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</si>
  <si>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</si>
  <si>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</si>
  <si>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</si>
  <si>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</si>
  <si>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</si>
  <si>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</si>
  <si>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</si>
  <si>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</si>
  <si>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</si>
  <si>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</si>
  <si>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</si>
  <si>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</si>
  <si>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</si>
  <si>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</si>
  <si>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</si>
  <si>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</si>
  <si>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</si>
  <si>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</si>
  <si>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</si>
  <si>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</si>
  <si>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</si>
  <si>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</si>
  <si>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</si>
  <si>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</si>
  <si>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</si>
  <si>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</si>
  <si>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</si>
  <si>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</si>
  <si>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</si>
  <si>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</si>
  <si>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</si>
  <si>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</si>
  <si>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</si>
  <si>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</si>
  <si>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</si>
  <si>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</si>
  <si>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</si>
  <si>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</si>
  <si>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</si>
  <si>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</si>
  <si>
    <t>FANG</t>
  </si>
  <si>
    <t>PAYC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</si>
</sst>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10" workbookViewId="0">
      <selection activeCell="A17" sqref="A17:J17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 t="shared" ref="H19:H21" si="5">F19/E19-1</f>
        <v>-1.1327669498584103E-2</v>
      </c>
      <c r="I19" s="2">
        <f t="shared" ref="I19:I21" si="6">E19*G19</f>
        <v>3001.5</v>
      </c>
      <c r="J19" s="2">
        <f t="shared" ref="J19:J21" si="7"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 t="shared" si="5"/>
        <v>0.19999999999999996</v>
      </c>
      <c r="I20" s="2">
        <f t="shared" si="6"/>
        <v>1800</v>
      </c>
      <c r="J20" s="2">
        <f t="shared" si="7"/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 t="shared" ref="D21:D22" si="8">C21+14</f>
        <v>43992</v>
      </c>
      <c r="E21" s="2">
        <v>9.49</v>
      </c>
      <c r="F21" s="2">
        <v>10.28</v>
      </c>
      <c r="G21" s="2">
        <v>105</v>
      </c>
      <c r="H21" s="4">
        <f t="shared" si="5"/>
        <v>8.3245521601685857E-2</v>
      </c>
      <c r="I21" s="2">
        <f t="shared" si="6"/>
        <v>996.45</v>
      </c>
      <c r="J21" s="2">
        <f t="shared" si="7"/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 t="shared" si="8"/>
        <v>43992</v>
      </c>
      <c r="E22" s="2">
        <v>40.65</v>
      </c>
      <c r="F22" s="2">
        <v>38.1</v>
      </c>
      <c r="G22" s="2">
        <v>75</v>
      </c>
      <c r="H22" s="4">
        <f t="shared" ref="H22" si="9">F22/E22-1</f>
        <v>-6.273062730627299E-2</v>
      </c>
      <c r="I22" s="2">
        <f t="shared" ref="I22" si="10">E22*G22</f>
        <v>3048.75</v>
      </c>
      <c r="J22" s="2">
        <f t="shared" ref="J22" si="11"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16"/>
  <sheetViews>
    <sheetView tabSelected="1" workbookViewId="0">
      <selection sqref="A1:J12"/>
    </sheetView>
  </sheetViews>
  <sheetFormatPr defaultRowHeight="15" x14ac:dyDescent="0.25"/>
  <cols>
    <col min="3" max="3" width="9.7109375" bestFit="1" customWidth="1"/>
    <col min="4" max="4" width="9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</row>
    <row r="2" spans="1:11" s="2" customFormat="1" x14ac:dyDescent="0.25">
      <c r="A2" s="5" t="s">
        <v>22</v>
      </c>
      <c r="B2" s="5" t="s">
        <v>6</v>
      </c>
      <c r="C2" s="6">
        <v>43983</v>
      </c>
      <c r="D2" s="6"/>
      <c r="E2" s="5">
        <v>34.799999999999997</v>
      </c>
      <c r="F2" s="5">
        <v>36.6</v>
      </c>
      <c r="G2" s="5">
        <v>240</v>
      </c>
      <c r="H2" s="7">
        <f t="shared" ref="H2:H12" si="0">F2/E2-1</f>
        <v>5.1724137931034697E-2</v>
      </c>
      <c r="I2" s="5">
        <f t="shared" ref="I2:I12" si="1">E2*G2</f>
        <v>8352</v>
      </c>
      <c r="J2" s="5">
        <f>I2*H2</f>
        <v>432.00000000000182</v>
      </c>
    </row>
    <row r="3" spans="1:11" x14ac:dyDescent="0.25">
      <c r="A3" t="s">
        <v>33</v>
      </c>
      <c r="B3" s="5" t="s">
        <v>6</v>
      </c>
      <c r="C3" s="6">
        <v>43983</v>
      </c>
      <c r="D3" s="6"/>
      <c r="E3">
        <v>257.60000000000002</v>
      </c>
      <c r="F3">
        <v>265.16000000000003</v>
      </c>
      <c r="G3">
        <v>15</v>
      </c>
      <c r="H3" s="7">
        <f t="shared" si="0"/>
        <v>2.934782608695663E-2</v>
      </c>
      <c r="I3" s="5">
        <f t="shared" si="1"/>
        <v>3864.0000000000005</v>
      </c>
      <c r="J3" s="5">
        <f>I3*H3</f>
        <v>113.40000000000043</v>
      </c>
    </row>
    <row r="4" spans="1:11" x14ac:dyDescent="0.25">
      <c r="A4" t="s">
        <v>34</v>
      </c>
      <c r="B4" s="5" t="s">
        <v>6</v>
      </c>
      <c r="C4" s="6">
        <v>43983</v>
      </c>
      <c r="D4" s="6"/>
      <c r="E4">
        <v>88.4</v>
      </c>
      <c r="F4">
        <v>92.46</v>
      </c>
      <c r="G4">
        <v>28</v>
      </c>
      <c r="H4" s="7">
        <f t="shared" si="0"/>
        <v>4.5927601809954588E-2</v>
      </c>
      <c r="I4" s="5">
        <f t="shared" si="1"/>
        <v>2475.2000000000003</v>
      </c>
      <c r="J4" s="5">
        <f>I4*H4</f>
        <v>113.67999999999961</v>
      </c>
    </row>
    <row r="5" spans="1:11" x14ac:dyDescent="0.25">
      <c r="A5" t="s">
        <v>35</v>
      </c>
      <c r="B5" s="5" t="s">
        <v>6</v>
      </c>
      <c r="C5" s="6">
        <v>43983</v>
      </c>
      <c r="D5" s="6"/>
      <c r="E5">
        <v>169.97</v>
      </c>
      <c r="F5">
        <v>171.42</v>
      </c>
      <c r="G5">
        <v>25</v>
      </c>
      <c r="H5" s="7">
        <f t="shared" si="0"/>
        <v>8.5309172206859962E-3</v>
      </c>
      <c r="I5" s="5">
        <f t="shared" si="1"/>
        <v>4249.25</v>
      </c>
      <c r="J5" s="5">
        <f>I5*H5</f>
        <v>36.249999999999972</v>
      </c>
    </row>
    <row r="6" spans="1:11" x14ac:dyDescent="0.25">
      <c r="A6" t="s">
        <v>36</v>
      </c>
      <c r="B6" s="5" t="s">
        <v>6</v>
      </c>
      <c r="C6" s="6">
        <v>43983</v>
      </c>
      <c r="D6" s="6"/>
      <c r="E6">
        <v>48.7</v>
      </c>
      <c r="F6">
        <v>55.27</v>
      </c>
      <c r="G6">
        <v>70</v>
      </c>
      <c r="H6" s="7">
        <f t="shared" si="0"/>
        <v>0.1349075975359344</v>
      </c>
      <c r="I6" s="5">
        <f t="shared" si="1"/>
        <v>3409</v>
      </c>
      <c r="J6" s="5">
        <f t="shared" ref="J6:J12" si="2">I6*H6</f>
        <v>459.90000000000038</v>
      </c>
    </row>
    <row r="7" spans="1:11" x14ac:dyDescent="0.25">
      <c r="A7" t="s">
        <v>37</v>
      </c>
      <c r="B7" s="5" t="s">
        <v>6</v>
      </c>
      <c r="C7" s="6">
        <v>43983</v>
      </c>
      <c r="D7" s="6"/>
      <c r="E7">
        <v>106.64</v>
      </c>
      <c r="F7">
        <v>109.08</v>
      </c>
      <c r="G7">
        <v>30</v>
      </c>
      <c r="H7" s="7">
        <f t="shared" si="0"/>
        <v>2.2880720180044944E-2</v>
      </c>
      <c r="I7" s="5">
        <f t="shared" si="1"/>
        <v>3199.2</v>
      </c>
      <c r="J7" s="5">
        <f t="shared" si="2"/>
        <v>73.199999999999775</v>
      </c>
    </row>
    <row r="8" spans="1:11" x14ac:dyDescent="0.25">
      <c r="A8" t="s">
        <v>38</v>
      </c>
      <c r="B8" s="5" t="s">
        <v>6</v>
      </c>
      <c r="C8" s="8">
        <v>43984</v>
      </c>
      <c r="D8" s="6"/>
      <c r="E8">
        <v>162.69999999999999</v>
      </c>
      <c r="F8">
        <v>162.4</v>
      </c>
      <c r="G8">
        <v>9</v>
      </c>
      <c r="H8" s="7">
        <f t="shared" si="0"/>
        <v>-1.8438844499076845E-3</v>
      </c>
      <c r="I8" s="5">
        <f t="shared" si="1"/>
        <v>1464.3</v>
      </c>
      <c r="J8" s="5">
        <f t="shared" si="2"/>
        <v>-2.6999999999998225</v>
      </c>
    </row>
    <row r="9" spans="1:11" x14ac:dyDescent="0.25">
      <c r="A9" t="s">
        <v>11</v>
      </c>
      <c r="B9" s="5" t="s">
        <v>6</v>
      </c>
      <c r="C9" s="8">
        <v>43984</v>
      </c>
      <c r="E9">
        <v>120.73</v>
      </c>
      <c r="F9">
        <v>126.81</v>
      </c>
      <c r="G9">
        <v>13</v>
      </c>
      <c r="H9" s="7">
        <f t="shared" si="0"/>
        <v>5.0360308125569464E-2</v>
      </c>
      <c r="I9" s="5">
        <f t="shared" si="1"/>
        <v>1569.49</v>
      </c>
      <c r="J9" s="5">
        <f t="shared" si="2"/>
        <v>79.04000000000002</v>
      </c>
    </row>
    <row r="10" spans="1:11" x14ac:dyDescent="0.25">
      <c r="A10" t="s">
        <v>41</v>
      </c>
      <c r="B10" s="5" t="s">
        <v>6</v>
      </c>
      <c r="C10" s="8">
        <v>43984</v>
      </c>
      <c r="E10">
        <v>229.27</v>
      </c>
      <c r="F10">
        <v>236</v>
      </c>
      <c r="G10">
        <v>9</v>
      </c>
      <c r="H10" s="7">
        <f t="shared" si="0"/>
        <v>2.9354036725258492E-2</v>
      </c>
      <c r="I10" s="5">
        <f t="shared" si="1"/>
        <v>2063.4300000000003</v>
      </c>
      <c r="J10" s="5">
        <f t="shared" si="2"/>
        <v>60.570000000000142</v>
      </c>
    </row>
    <row r="11" spans="1:11" x14ac:dyDescent="0.25">
      <c r="A11" t="s">
        <v>42</v>
      </c>
      <c r="B11" s="5" t="s">
        <v>6</v>
      </c>
      <c r="C11" s="8">
        <v>43985</v>
      </c>
      <c r="E11">
        <v>46.11</v>
      </c>
      <c r="F11">
        <v>45.9</v>
      </c>
      <c r="G11">
        <v>65</v>
      </c>
      <c r="H11" s="7">
        <f t="shared" si="0"/>
        <v>-4.5543266102797686E-3</v>
      </c>
      <c r="I11" s="5">
        <f t="shared" si="1"/>
        <v>2997.15</v>
      </c>
      <c r="J11" s="5">
        <f t="shared" si="2"/>
        <v>-13.650000000000009</v>
      </c>
    </row>
    <row r="12" spans="1:11" x14ac:dyDescent="0.25">
      <c r="A12" t="s">
        <v>43</v>
      </c>
      <c r="B12" s="5" t="s">
        <v>6</v>
      </c>
      <c r="C12" s="8">
        <v>43985</v>
      </c>
      <c r="E12">
        <v>307.08</v>
      </c>
      <c r="F12">
        <v>307.36</v>
      </c>
      <c r="G12">
        <v>10</v>
      </c>
      <c r="H12" s="7">
        <f t="shared" si="0"/>
        <v>9.1181451087685161E-4</v>
      </c>
      <c r="I12" s="5">
        <f t="shared" si="1"/>
        <v>3070.7999999999997</v>
      </c>
      <c r="J12" s="5">
        <f t="shared" si="2"/>
        <v>2.8000000000006358</v>
      </c>
    </row>
    <row r="16" spans="1:11" x14ac:dyDescent="0.25">
      <c r="I16">
        <f>SUM(I1:I15)</f>
        <v>36713.820000000007</v>
      </c>
      <c r="J16">
        <f>SUM(J1:J15)</f>
        <v>1354.490000000003</v>
      </c>
      <c r="K16" s="1">
        <f>J16/I16</f>
        <v>3.6893191719085693E-2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2020-06-03T16:50:29Z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