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ek\Dropbox\AGH\PP\2018\T2\przyklad na zajecia\"/>
    </mc:Choice>
  </mc:AlternateContent>
  <xr:revisionPtr revIDLastSave="0" documentId="13_ncr:1_{47C20A25-F5D3-4F1B-9E60-458A52541BE3}" xr6:coauthVersionLast="36" xr6:coauthVersionMax="36" xr10:uidLastSave="{00000000-0000-0000-0000-000000000000}"/>
  <bookViews>
    <workbookView xWindow="360" yWindow="96" windowWidth="14352" windowHeight="7488" activeTab="3" xr2:uid="{00000000-000D-0000-FFFF-FFFF00000000}"/>
  </bookViews>
  <sheets>
    <sheet name="Arkusz1" sheetId="1" r:id="rId1"/>
    <sheet name="TO_1346" sheetId="2" r:id="rId2"/>
    <sheet name="Arkusz3" sheetId="3" r:id="rId3"/>
    <sheet name="Arkusz2" sheetId="4" r:id="rId4"/>
  </sheets>
  <definedNames>
    <definedName name="x1_" localSheetId="0">Arkusz1!$F$4:$O$9</definedName>
    <definedName name="x2_" localSheetId="0">Arkusz1!$G$12:$O$19</definedName>
  </definedNames>
  <calcPr calcId="191029"/>
</workbook>
</file>

<file path=xl/calcChain.xml><?xml version="1.0" encoding="utf-8"?>
<calcChain xmlns="http://schemas.openxmlformats.org/spreadsheetml/2006/main">
  <c r="S31" i="4" l="1" a="1"/>
  <c r="S31" i="4" s="1"/>
  <c r="K31" i="4" a="1"/>
  <c r="K31" i="4" s="1"/>
  <c r="S25" i="4" a="1"/>
  <c r="S25" i="4" s="1"/>
  <c r="K25" i="4" a="1"/>
  <c r="L25" i="4" s="1"/>
  <c r="K20" i="4" a="1"/>
  <c r="K20" i="4" s="1"/>
  <c r="P17" i="4"/>
  <c r="P16" i="4"/>
  <c r="P15" i="4"/>
  <c r="P14" i="4"/>
  <c r="P11" i="4"/>
  <c r="P12" i="4"/>
  <c r="P13" i="4"/>
  <c r="P10" i="4"/>
  <c r="L17" i="4"/>
  <c r="K17" i="4"/>
  <c r="L16" i="4"/>
  <c r="K16" i="4"/>
  <c r="L15" i="4"/>
  <c r="K15" i="4"/>
  <c r="L14" i="4"/>
  <c r="K14" i="4"/>
  <c r="K11" i="4"/>
  <c r="L11" i="4"/>
  <c r="M11" i="4"/>
  <c r="N11" i="4"/>
  <c r="K12" i="4"/>
  <c r="L12" i="4"/>
  <c r="M12" i="4"/>
  <c r="N12" i="4"/>
  <c r="K13" i="4"/>
  <c r="L13" i="4"/>
  <c r="M13" i="4"/>
  <c r="N13" i="4"/>
  <c r="L10" i="4"/>
  <c r="M10" i="4"/>
  <c r="N10" i="4"/>
  <c r="K10" i="4"/>
  <c r="M3" i="4"/>
  <c r="M4" i="4"/>
  <c r="M5" i="4"/>
  <c r="M6" i="4"/>
  <c r="M7" i="4"/>
  <c r="M2" i="4"/>
  <c r="K3" i="4"/>
  <c r="K4" i="4"/>
  <c r="K5" i="4"/>
  <c r="K6" i="4"/>
  <c r="K7" i="4"/>
  <c r="K2" i="4"/>
  <c r="J3" i="4"/>
  <c r="J4" i="4"/>
  <c r="J5" i="4"/>
  <c r="J6" i="4"/>
  <c r="J7" i="4"/>
  <c r="J2" i="4"/>
  <c r="H3" i="4"/>
  <c r="H4" i="4"/>
  <c r="H5" i="4"/>
  <c r="H6" i="4"/>
  <c r="H7" i="4"/>
  <c r="H2" i="4"/>
  <c r="G3" i="4"/>
  <c r="G4" i="4"/>
  <c r="G5" i="4"/>
  <c r="G6" i="4"/>
  <c r="G7" i="4"/>
  <c r="G2" i="4"/>
  <c r="H27" i="4" a="1"/>
  <c r="H28" i="4" s="1"/>
  <c r="B27" i="4" a="1"/>
  <c r="B27" i="4" s="1"/>
  <c r="H22" i="4" a="1"/>
  <c r="H23" i="4" s="1"/>
  <c r="B22" i="4" a="1"/>
  <c r="B22" i="4" s="1"/>
  <c r="B16" i="4" a="1"/>
  <c r="B16" i="4" s="1"/>
  <c r="H13" i="4"/>
  <c r="H12" i="4"/>
  <c r="H11" i="4"/>
  <c r="H10" i="4"/>
  <c r="C13" i="4"/>
  <c r="B13" i="4"/>
  <c r="C12" i="4"/>
  <c r="B12" i="4"/>
  <c r="C11" i="4"/>
  <c r="B11" i="4"/>
  <c r="C10" i="4"/>
  <c r="B10" i="4"/>
  <c r="S34" i="4" l="1"/>
  <c r="S33" i="4"/>
  <c r="S32" i="4"/>
  <c r="N32" i="4"/>
  <c r="M34" i="4"/>
  <c r="K32" i="4"/>
  <c r="N33" i="4"/>
  <c r="N31" i="4"/>
  <c r="N34" i="4"/>
  <c r="K34" i="4"/>
  <c r="M33" i="4"/>
  <c r="M31" i="4"/>
  <c r="L32" i="4"/>
  <c r="L33" i="4"/>
  <c r="L31" i="4"/>
  <c r="M32" i="4"/>
  <c r="L34" i="4"/>
  <c r="K33" i="4"/>
  <c r="S27" i="4"/>
  <c r="S28" i="4"/>
  <c r="S26" i="4"/>
  <c r="K25" i="4"/>
  <c r="K27" i="4"/>
  <c r="N28" i="4"/>
  <c r="N26" i="4"/>
  <c r="M28" i="4"/>
  <c r="M26" i="4"/>
  <c r="L28" i="4"/>
  <c r="L26" i="4"/>
  <c r="K28" i="4"/>
  <c r="K26" i="4"/>
  <c r="N27" i="4"/>
  <c r="N25" i="4"/>
  <c r="M27" i="4"/>
  <c r="M25" i="4"/>
  <c r="L27" i="4"/>
  <c r="R20" i="4"/>
  <c r="Q21" i="4"/>
  <c r="O22" i="4"/>
  <c r="O21" i="4"/>
  <c r="O20" i="4"/>
  <c r="R23" i="4"/>
  <c r="P23" i="4"/>
  <c r="N22" i="4"/>
  <c r="N21" i="4"/>
  <c r="N20" i="4"/>
  <c r="Q22" i="4"/>
  <c r="P22" i="4"/>
  <c r="M23" i="4"/>
  <c r="M22" i="4"/>
  <c r="M21" i="4"/>
  <c r="M20" i="4"/>
  <c r="R22" i="4"/>
  <c r="Q23" i="4"/>
  <c r="P21" i="4"/>
  <c r="L23" i="4"/>
  <c r="L22" i="4"/>
  <c r="L21" i="4"/>
  <c r="L20" i="4"/>
  <c r="R21" i="4"/>
  <c r="Q20" i="4"/>
  <c r="P20" i="4"/>
  <c r="O23" i="4"/>
  <c r="N23" i="4"/>
  <c r="K23" i="4"/>
  <c r="K22" i="4"/>
  <c r="K21" i="4"/>
  <c r="H30" i="4"/>
  <c r="H29" i="4"/>
  <c r="H27" i="4"/>
  <c r="E28" i="4"/>
  <c r="D30" i="4"/>
  <c r="B30" i="4"/>
  <c r="C27" i="4"/>
  <c r="E30" i="4"/>
  <c r="D28" i="4"/>
  <c r="C30" i="4"/>
  <c r="C28" i="4"/>
  <c r="B28" i="4"/>
  <c r="E29" i="4"/>
  <c r="E27" i="4"/>
  <c r="D29" i="4"/>
  <c r="D27" i="4"/>
  <c r="C29" i="4"/>
  <c r="B29" i="4"/>
  <c r="H22" i="4"/>
  <c r="H24" i="4"/>
  <c r="H25" i="4"/>
  <c r="E25" i="4"/>
  <c r="D25" i="4"/>
  <c r="C23" i="4"/>
  <c r="B25" i="4"/>
  <c r="E22" i="4"/>
  <c r="D22" i="4"/>
  <c r="C22" i="4"/>
  <c r="E23" i="4"/>
  <c r="D23" i="4"/>
  <c r="C25" i="4"/>
  <c r="B23" i="4"/>
  <c r="E24" i="4"/>
  <c r="D24" i="4"/>
  <c r="C24" i="4"/>
  <c r="B24" i="4"/>
  <c r="D16" i="4"/>
  <c r="E19" i="4"/>
  <c r="E17" i="4"/>
  <c r="D19" i="4"/>
  <c r="D17" i="4"/>
  <c r="C19" i="4"/>
  <c r="C17" i="4"/>
  <c r="B19" i="4"/>
  <c r="B17" i="4"/>
  <c r="E18" i="4"/>
  <c r="E16" i="4"/>
  <c r="D18" i="4"/>
  <c r="C18" i="4"/>
  <c r="C16" i="4"/>
  <c r="B18" i="4"/>
  <c r="M3" i="3"/>
  <c r="M4" i="3"/>
  <c r="M5" i="3"/>
  <c r="M6" i="3"/>
  <c r="M7" i="3"/>
  <c r="M2" i="3"/>
  <c r="K3" i="3"/>
  <c r="K4" i="3"/>
  <c r="K5" i="3"/>
  <c r="K6" i="3"/>
  <c r="K7" i="3"/>
  <c r="K2" i="3"/>
  <c r="J3" i="3"/>
  <c r="J4" i="3"/>
  <c r="J5" i="3"/>
  <c r="J6" i="3"/>
  <c r="J7" i="3"/>
  <c r="J2" i="3"/>
  <c r="H3" i="3"/>
  <c r="H4" i="3"/>
  <c r="H5" i="3"/>
  <c r="H6" i="3"/>
  <c r="H7" i="3"/>
  <c r="H2" i="3"/>
  <c r="G3" i="3"/>
  <c r="G4" i="3"/>
  <c r="G5" i="3"/>
  <c r="G6" i="3"/>
  <c r="G7" i="3"/>
  <c r="G2" i="3"/>
  <c r="H31" i="3" a="1"/>
  <c r="H33" i="3" s="1"/>
  <c r="H25" i="3" a="1"/>
  <c r="H27" i="3" s="1"/>
  <c r="B31" i="3" a="1"/>
  <c r="D31" i="3" s="1"/>
  <c r="B25" i="3" a="1"/>
  <c r="C25" i="3" s="1"/>
  <c r="B19" i="3" a="1"/>
  <c r="D19" i="3" s="1"/>
  <c r="H16" i="3"/>
  <c r="H15" i="3"/>
  <c r="H14" i="3"/>
  <c r="H13" i="3"/>
  <c r="C16" i="3"/>
  <c r="B16" i="3"/>
  <c r="C15" i="3"/>
  <c r="B15" i="3"/>
  <c r="C14" i="3"/>
  <c r="B14" i="3"/>
  <c r="C13" i="3"/>
  <c r="B13" i="3"/>
  <c r="H32" i="3" l="1"/>
  <c r="H31" i="3"/>
  <c r="H34" i="3"/>
  <c r="H26" i="3"/>
  <c r="H25" i="3"/>
  <c r="H28" i="3"/>
  <c r="C33" i="3"/>
  <c r="C31" i="3"/>
  <c r="B33" i="3"/>
  <c r="B31" i="3"/>
  <c r="E34" i="3"/>
  <c r="E32" i="3"/>
  <c r="E31" i="3"/>
  <c r="D34" i="3"/>
  <c r="D32" i="3"/>
  <c r="C34" i="3"/>
  <c r="C32" i="3"/>
  <c r="B34" i="3"/>
  <c r="B32" i="3"/>
  <c r="E33" i="3"/>
  <c r="D33" i="3"/>
  <c r="B27" i="3"/>
  <c r="B25" i="3"/>
  <c r="E28" i="3"/>
  <c r="E26" i="3"/>
  <c r="D28" i="3"/>
  <c r="D26" i="3"/>
  <c r="C28" i="3"/>
  <c r="B26" i="3"/>
  <c r="E27" i="3"/>
  <c r="D27" i="3"/>
  <c r="D25" i="3"/>
  <c r="C26" i="3"/>
  <c r="B28" i="3"/>
  <c r="E25" i="3"/>
  <c r="C27" i="3"/>
  <c r="C21" i="3"/>
  <c r="C19" i="3"/>
  <c r="B21" i="3"/>
  <c r="B19" i="3"/>
  <c r="E22" i="3"/>
  <c r="E20" i="3"/>
  <c r="D20" i="3"/>
  <c r="C22" i="3"/>
  <c r="B20" i="3"/>
  <c r="E21" i="3"/>
  <c r="E19" i="3"/>
  <c r="D22" i="3"/>
  <c r="C20" i="3"/>
  <c r="B22" i="3"/>
  <c r="D21" i="3"/>
  <c r="F41" i="2"/>
  <c r="F40" i="2"/>
  <c r="H20" i="2"/>
  <c r="H19" i="2"/>
  <c r="H18" i="2"/>
  <c r="H17" i="2"/>
  <c r="H16" i="2"/>
  <c r="H15" i="2"/>
  <c r="H14" i="2"/>
  <c r="H13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I28" i="2" s="1" a="1"/>
  <c r="I28" i="2" s="1"/>
  <c r="D23" i="2" l="1" a="1"/>
  <c r="D23" i="2" s="1"/>
  <c r="I31" i="2"/>
  <c r="I30" i="2"/>
  <c r="I29" i="2"/>
  <c r="L9" i="1"/>
  <c r="L10" i="1"/>
  <c r="L11" i="1"/>
  <c r="L8" i="1"/>
  <c r="L5" i="1"/>
  <c r="L6" i="1"/>
  <c r="L7" i="1"/>
  <c r="L4" i="1"/>
  <c r="I9" i="1"/>
  <c r="J9" i="1"/>
  <c r="I10" i="1"/>
  <c r="J10" i="1"/>
  <c r="I11" i="1"/>
  <c r="J11" i="1"/>
  <c r="J8" i="1"/>
  <c r="I8" i="1"/>
  <c r="I7" i="1"/>
  <c r="J7" i="1"/>
  <c r="I5" i="1"/>
  <c r="J5" i="1"/>
  <c r="I6" i="1"/>
  <c r="J6" i="1"/>
  <c r="J4" i="1"/>
  <c r="I4" i="1"/>
  <c r="L24" i="1" l="1" a="1"/>
  <c r="L24" i="1" s="1"/>
  <c r="D25" i="2"/>
  <c r="F25" i="2"/>
  <c r="E24" i="2"/>
  <c r="G24" i="2"/>
  <c r="E25" i="2"/>
  <c r="G25" i="2"/>
  <c r="E26" i="2"/>
  <c r="D24" i="2"/>
  <c r="F24" i="2"/>
  <c r="D26" i="2"/>
  <c r="F26" i="2"/>
  <c r="G26" i="2"/>
  <c r="F23" i="2"/>
  <c r="E23" i="2"/>
  <c r="G23" i="2"/>
  <c r="D28" i="2" a="1"/>
  <c r="G16" i="1" a="1"/>
  <c r="G16" i="1" s="1"/>
  <c r="L26" i="1" l="1"/>
  <c r="D28" i="2"/>
  <c r="I33" i="2" s="1" a="1"/>
  <c r="D29" i="2"/>
  <c r="F28" i="2"/>
  <c r="E29" i="2"/>
  <c r="D31" i="2"/>
  <c r="G31" i="2"/>
  <c r="E31" i="2"/>
  <c r="G29" i="2"/>
  <c r="G28" i="2"/>
  <c r="F29" i="2"/>
  <c r="G30" i="2"/>
  <c r="E30" i="2"/>
  <c r="F31" i="2"/>
  <c r="F30" i="2"/>
  <c r="E28" i="2"/>
  <c r="D30" i="2"/>
  <c r="L25" i="1"/>
  <c r="L27" i="1"/>
  <c r="J16" i="1"/>
  <c r="H19" i="1"/>
  <c r="I16" i="1"/>
  <c r="H18" i="1"/>
  <c r="J18" i="1"/>
  <c r="I19" i="1"/>
  <c r="H17" i="1"/>
  <c r="G18" i="1"/>
  <c r="I18" i="1"/>
  <c r="G17" i="1"/>
  <c r="J17" i="1"/>
  <c r="I17" i="1"/>
  <c r="H16" i="1"/>
  <c r="G24" i="1" s="1" a="1"/>
  <c r="G19" i="1"/>
  <c r="J19" i="1"/>
  <c r="I34" i="2" l="1"/>
  <c r="I33" i="2"/>
  <c r="I36" i="2"/>
  <c r="I35" i="2"/>
  <c r="H24" i="1"/>
  <c r="G24" i="1"/>
  <c r="H27" i="1"/>
  <c r="J26" i="1"/>
  <c r="H26" i="1"/>
  <c r="J27" i="1"/>
  <c r="H25" i="1"/>
  <c r="J24" i="1"/>
  <c r="I25" i="1"/>
  <c r="J25" i="1"/>
  <c r="G27" i="1"/>
  <c r="I26" i="1"/>
  <c r="G26" i="1"/>
  <c r="I27" i="1"/>
  <c r="G25" i="1"/>
  <c r="I24" i="1"/>
  <c r="E40" i="2" l="1"/>
  <c r="G40" i="2" s="1"/>
  <c r="H40" i="2" s="1"/>
  <c r="E41" i="2"/>
  <c r="G41" i="2" s="1"/>
  <c r="H41" i="2" s="1"/>
  <c r="K38" i="2"/>
  <c r="K39" i="2" s="1"/>
  <c r="O24" i="1" a="1"/>
  <c r="O24" i="1" l="1"/>
  <c r="O27" i="1"/>
  <c r="O25" i="1"/>
  <c r="O26" i="1"/>
  <c r="P34" i="1" l="1"/>
  <c r="R34" i="1" s="1"/>
  <c r="P33" i="1"/>
  <c r="R33" i="1" s="1"/>
  <c r="O30" i="1"/>
  <c r="O29" i="1"/>
  <c r="O34" i="1"/>
  <c r="Q34" i="1" s="1"/>
  <c r="S34" i="1" s="1"/>
  <c r="O33" i="1"/>
  <c r="Q33" i="1" s="1"/>
  <c r="S3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x1" type="6" refreshedVersion="4" background="1" saveData="1">
    <textPr codePage="852" sourceFile="C:\Users\Kuras\Desktop\_USUN\pp\x1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x2" type="6" refreshedVersion="4" background="1" saveData="1">
    <textPr codePage="852" sourceFile="C:\Users\Kuras\Desktop\_USUN\pp\x2.txt" decimal="," thousands=" 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<sst xmlns="http://schemas.openxmlformats.org/spreadsheetml/2006/main" count="95" uniqueCount="49">
  <si>
    <t>PP</t>
  </si>
  <si>
    <t>PA</t>
  </si>
  <si>
    <t>dx</t>
  </si>
  <si>
    <t>dy</t>
  </si>
  <si>
    <t>a</t>
  </si>
  <si>
    <t>b</t>
  </si>
  <si>
    <t>s</t>
  </si>
  <si>
    <t>fi</t>
  </si>
  <si>
    <t>X</t>
  </si>
  <si>
    <t>Y</t>
  </si>
  <si>
    <t>punkt stały</t>
  </si>
  <si>
    <t>punkt przemieszczony</t>
  </si>
  <si>
    <t>A</t>
  </si>
  <si>
    <t>L</t>
  </si>
  <si>
    <t>AtA</t>
  </si>
  <si>
    <t>(AtA)-1</t>
  </si>
  <si>
    <t>AtL</t>
  </si>
  <si>
    <t>dX</t>
  </si>
  <si>
    <t>dY</t>
  </si>
  <si>
    <t>dR</t>
  </si>
  <si>
    <t>X'</t>
  </si>
  <si>
    <t>Y'</t>
  </si>
  <si>
    <t>X = dx + bxi' - ayi'</t>
  </si>
  <si>
    <t>Y = dy + axi' + byi'</t>
  </si>
  <si>
    <t>a = s*sin fi</t>
  </si>
  <si>
    <t>b = s*cos fi</t>
  </si>
  <si>
    <t>s = (a^2 + b^2) ^0,5</t>
  </si>
  <si>
    <t>fi = atan (a/b)</t>
  </si>
  <si>
    <t>AtA-1</t>
  </si>
  <si>
    <t>c</t>
  </si>
  <si>
    <t>d</t>
  </si>
  <si>
    <t>fi=</t>
  </si>
  <si>
    <t>s=</t>
  </si>
  <si>
    <t>Tx</t>
  </si>
  <si>
    <t>Ty</t>
  </si>
  <si>
    <t>X=ax-by+Tx</t>
  </si>
  <si>
    <t>Y=bx+ay+Ty</t>
  </si>
  <si>
    <t>gon</t>
  </si>
  <si>
    <t>d[mm]</t>
  </si>
  <si>
    <t>d[m]</t>
  </si>
  <si>
    <t>2_obliczone</t>
  </si>
  <si>
    <t>2_pom_pierwotnie</t>
  </si>
  <si>
    <t>At</t>
  </si>
  <si>
    <t>X'obl</t>
  </si>
  <si>
    <t>Y'obl</t>
  </si>
  <si>
    <t>dX'</t>
  </si>
  <si>
    <t>dY'</t>
  </si>
  <si>
    <t>Wybieramy punkty 1 i 3</t>
  </si>
  <si>
    <t>odleglosc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</si>
</sst>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0.000"/>
    <numFmt numFmtId="166" formatCode="0.00000000"/>
    <numFmt numFmtId="167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/>
    <xf numFmtId="166" fontId="0" fillId="0" borderId="0" xfId="0" applyNumberFormat="1"/>
    <xf numFmtId="2" fontId="0" fillId="3" borderId="0" xfId="0" applyNumberFormat="1" applyFill="1"/>
    <xf numFmtId="0" fontId="0" fillId="0" borderId="1" xfId="0" applyBorder="1"/>
    <xf numFmtId="164" fontId="0" fillId="0" borderId="1" xfId="0" applyNumberFormat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4" borderId="0" xfId="0" applyFill="1"/>
    <xf numFmtId="164" fontId="0" fillId="4" borderId="1" xfId="0" applyNumberFormat="1" applyFill="1" applyBorder="1"/>
    <xf numFmtId="167" fontId="0" fillId="0" borderId="0" xfId="0" applyNumberFormat="1"/>
    <xf numFmtId="165" fontId="0" fillId="2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2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1" connectionId="1" xr16:uid="{00000000-0016-0000-00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3"/>
  <sheetViews>
    <sheetView topLeftCell="G1" zoomScale="84" zoomScaleNormal="84" workbookViewId="0">
      <selection activeCell="Q33" sqref="Q33"/>
    </sheetView>
  </sheetViews>
  <sheetFormatPr defaultRowHeight="14.4" x14ac:dyDescent="0.3"/>
  <cols>
    <col min="2" max="5" width="9.6640625" bestFit="1" customWidth="1"/>
    <col min="6" max="6" width="9.109375" customWidth="1"/>
    <col min="7" max="11" width="8.88671875" customWidth="1"/>
    <col min="12" max="14" width="9.109375" customWidth="1"/>
    <col min="15" max="15" width="14.109375" customWidth="1"/>
    <col min="16" max="16" width="12.33203125" bestFit="1" customWidth="1"/>
  </cols>
  <sheetData>
    <row r="2" spans="1:15" x14ac:dyDescent="0.3">
      <c r="B2" t="s">
        <v>0</v>
      </c>
      <c r="D2" t="s">
        <v>1</v>
      </c>
      <c r="G2" t="s">
        <v>12</v>
      </c>
      <c r="L2" t="s">
        <v>13</v>
      </c>
    </row>
    <row r="3" spans="1:15" x14ac:dyDescent="0.3">
      <c r="B3" t="s">
        <v>8</v>
      </c>
      <c r="C3" t="s">
        <v>9</v>
      </c>
      <c r="D3" t="s">
        <v>20</v>
      </c>
      <c r="E3" t="s">
        <v>21</v>
      </c>
    </row>
    <row r="4" spans="1:15" x14ac:dyDescent="0.3">
      <c r="A4">
        <v>1</v>
      </c>
      <c r="B4" s="3">
        <v>156.76990000000001</v>
      </c>
      <c r="C4" s="3">
        <v>140.99257</v>
      </c>
      <c r="D4" s="3">
        <v>156.77061</v>
      </c>
      <c r="E4" s="3">
        <v>140.99387999999999</v>
      </c>
      <c r="G4">
        <v>1</v>
      </c>
      <c r="H4">
        <v>0</v>
      </c>
      <c r="I4" s="4">
        <f>-E4</f>
        <v>-140.99387999999999</v>
      </c>
      <c r="J4" s="4">
        <f>D4</f>
        <v>156.77061</v>
      </c>
      <c r="L4" s="4">
        <f>B4</f>
        <v>156.76990000000001</v>
      </c>
      <c r="O4" t="s">
        <v>22</v>
      </c>
    </row>
    <row r="5" spans="1:15" x14ac:dyDescent="0.3">
      <c r="A5">
        <v>2</v>
      </c>
      <c r="B5" s="5">
        <v>226.98376999999999</v>
      </c>
      <c r="C5" s="5">
        <v>140.85418000000001</v>
      </c>
      <c r="D5" s="5">
        <v>226.98553000000001</v>
      </c>
      <c r="E5" s="5">
        <v>140.86841999999999</v>
      </c>
      <c r="G5">
        <v>1</v>
      </c>
      <c r="H5">
        <v>0</v>
      </c>
      <c r="I5" s="4">
        <f>-E6</f>
        <v>-207.63</v>
      </c>
      <c r="J5" s="4">
        <f>D6</f>
        <v>178.58</v>
      </c>
      <c r="L5" s="4">
        <f>B6</f>
        <v>178.58</v>
      </c>
      <c r="O5" t="s">
        <v>23</v>
      </c>
    </row>
    <row r="6" spans="1:15" x14ac:dyDescent="0.3">
      <c r="A6">
        <v>3</v>
      </c>
      <c r="B6" s="3">
        <v>178.58</v>
      </c>
      <c r="C6" s="3">
        <v>207.63</v>
      </c>
      <c r="D6" s="3">
        <v>178.58</v>
      </c>
      <c r="E6" s="3">
        <v>207.63</v>
      </c>
      <c r="G6">
        <v>1</v>
      </c>
      <c r="H6">
        <v>0</v>
      </c>
      <c r="I6" s="4">
        <f>-E7</f>
        <v>-182.36</v>
      </c>
      <c r="J6" s="4">
        <f>D7</f>
        <v>100</v>
      </c>
      <c r="L6" s="4">
        <f>B7</f>
        <v>100</v>
      </c>
    </row>
    <row r="7" spans="1:15" x14ac:dyDescent="0.3">
      <c r="A7">
        <v>4</v>
      </c>
      <c r="B7" s="3">
        <v>100</v>
      </c>
      <c r="C7" s="3">
        <v>182.36</v>
      </c>
      <c r="D7" s="3">
        <v>100</v>
      </c>
      <c r="E7" s="3">
        <v>182.36</v>
      </c>
      <c r="G7">
        <v>1</v>
      </c>
      <c r="H7">
        <v>0</v>
      </c>
      <c r="I7" s="4">
        <f>-E9</f>
        <v>-74.251180000000005</v>
      </c>
      <c r="J7" s="4">
        <f>D9</f>
        <v>178.21717000000001</v>
      </c>
      <c r="L7" s="4">
        <f>B9</f>
        <v>178.21673000000001</v>
      </c>
      <c r="O7" t="s">
        <v>24</v>
      </c>
    </row>
    <row r="8" spans="1:15" x14ac:dyDescent="0.3">
      <c r="A8">
        <v>5</v>
      </c>
      <c r="B8" s="5">
        <v>100.00178</v>
      </c>
      <c r="C8" s="5">
        <v>99.99915</v>
      </c>
      <c r="D8" s="5">
        <v>99.990099999999998</v>
      </c>
      <c r="E8" s="5">
        <v>100.00830000000001</v>
      </c>
      <c r="G8">
        <v>0</v>
      </c>
      <c r="H8">
        <v>1</v>
      </c>
      <c r="I8" s="4">
        <f>D4</f>
        <v>156.77061</v>
      </c>
      <c r="J8" s="4">
        <f>E4</f>
        <v>140.99387999999999</v>
      </c>
      <c r="L8" s="4">
        <f>C4</f>
        <v>140.99257</v>
      </c>
      <c r="O8" t="s">
        <v>25</v>
      </c>
    </row>
    <row r="9" spans="1:15" x14ac:dyDescent="0.3">
      <c r="A9">
        <v>6</v>
      </c>
      <c r="B9" s="3">
        <v>178.21673000000001</v>
      </c>
      <c r="C9" s="3">
        <v>74.24718</v>
      </c>
      <c r="D9" s="3">
        <v>178.21717000000001</v>
      </c>
      <c r="E9" s="3">
        <v>74.251180000000005</v>
      </c>
      <c r="G9">
        <v>0</v>
      </c>
      <c r="H9">
        <v>1</v>
      </c>
      <c r="I9" s="4">
        <f>D6</f>
        <v>178.58</v>
      </c>
      <c r="J9" s="4">
        <f>E6</f>
        <v>207.63</v>
      </c>
      <c r="L9" s="4">
        <f>C6</f>
        <v>207.63</v>
      </c>
    </row>
    <row r="10" spans="1:15" x14ac:dyDescent="0.3">
      <c r="G10">
        <v>0</v>
      </c>
      <c r="H10">
        <v>1</v>
      </c>
      <c r="I10" s="4">
        <f>D7</f>
        <v>100</v>
      </c>
      <c r="J10" s="4">
        <f>E7</f>
        <v>182.36</v>
      </c>
      <c r="L10" s="4">
        <f>C7</f>
        <v>182.36</v>
      </c>
      <c r="O10" t="s">
        <v>26</v>
      </c>
    </row>
    <row r="11" spans="1:15" x14ac:dyDescent="0.3">
      <c r="B11" t="s">
        <v>10</v>
      </c>
      <c r="G11">
        <v>0</v>
      </c>
      <c r="H11">
        <v>1</v>
      </c>
      <c r="I11" s="4">
        <f>D9</f>
        <v>178.21717000000001</v>
      </c>
      <c r="J11" s="4">
        <f>E9</f>
        <v>74.251180000000005</v>
      </c>
      <c r="L11" s="4">
        <f>C9</f>
        <v>74.24718</v>
      </c>
      <c r="O11" t="s">
        <v>27</v>
      </c>
    </row>
    <row r="12" spans="1:15" x14ac:dyDescent="0.3">
      <c r="B12" s="1" t="s">
        <v>11</v>
      </c>
      <c r="C12" s="1"/>
      <c r="D12" s="1"/>
    </row>
    <row r="14" spans="1:15" x14ac:dyDescent="0.3">
      <c r="G14" t="s">
        <v>14</v>
      </c>
    </row>
    <row r="16" spans="1:15" x14ac:dyDescent="0.3">
      <c r="G16">
        <f t="array" ref="G16:J19">MMULT(TRANSPOSE(G4:J11),G4:J11)</f>
        <v>4</v>
      </c>
      <c r="H16">
        <v>0</v>
      </c>
      <c r="I16">
        <v>-605.23505999999998</v>
      </c>
      <c r="J16">
        <v>613.56778000000008</v>
      </c>
    </row>
    <row r="17" spans="7:19" x14ac:dyDescent="0.3">
      <c r="G17">
        <v>0</v>
      </c>
      <c r="H17">
        <v>4</v>
      </c>
      <c r="I17">
        <v>613.56778000000008</v>
      </c>
      <c r="J17">
        <v>605.23505999999998</v>
      </c>
    </row>
    <row r="18" spans="7:19" x14ac:dyDescent="0.3">
      <c r="G18">
        <v>-605.23505999999998</v>
      </c>
      <c r="H18">
        <v>613.56778000000008</v>
      </c>
      <c r="I18">
        <v>199987.09867142781</v>
      </c>
      <c r="J18">
        <v>-1.0913936421275139E-11</v>
      </c>
    </row>
    <row r="19" spans="7:19" x14ac:dyDescent="0.3">
      <c r="G19">
        <v>613.56778000000008</v>
      </c>
      <c r="H19">
        <v>605.23505999999998</v>
      </c>
      <c r="I19">
        <v>-1.0913936421275139E-11</v>
      </c>
      <c r="J19">
        <v>199987.09867142784</v>
      </c>
    </row>
    <row r="22" spans="7:19" x14ac:dyDescent="0.3">
      <c r="G22" t="s">
        <v>15</v>
      </c>
      <c r="L22" t="s">
        <v>16</v>
      </c>
      <c r="O22" t="s">
        <v>8</v>
      </c>
    </row>
    <row r="24" spans="7:19" x14ac:dyDescent="0.3">
      <c r="G24">
        <f t="array" ref="G24:J27">MINVERSE(G16:J19)</f>
        <v>3.4978987124991496</v>
      </c>
      <c r="H24">
        <v>6.6703733334533575E-15</v>
      </c>
      <c r="I24">
        <v>1.0585937548959527E-2</v>
      </c>
      <c r="J24">
        <v>-1.0731682003243108E-2</v>
      </c>
      <c r="L24">
        <f t="array" ref="L24:L27">MMULT(TRANSPOSE(G4:J11),L4:L11)</f>
        <v>613.56663000000003</v>
      </c>
      <c r="N24" t="s">
        <v>2</v>
      </c>
      <c r="O24" s="3">
        <f t="array" ref="O24:O27">MMULT(G24:J27,L24:L27)</f>
        <v>-5.1318685436854139E-3</v>
      </c>
    </row>
    <row r="25" spans="7:19" x14ac:dyDescent="0.3">
      <c r="G25">
        <v>-6.3859340060965838E-15</v>
      </c>
      <c r="H25">
        <v>3.4978987124991496</v>
      </c>
      <c r="I25">
        <v>-1.073168200324311E-2</v>
      </c>
      <c r="J25">
        <v>-1.0585937548959526E-2</v>
      </c>
      <c r="L25">
        <v>605.22974999999997</v>
      </c>
      <c r="N25" t="s">
        <v>3</v>
      </c>
      <c r="O25" s="3">
        <v>-3.0368041002475366E-3</v>
      </c>
    </row>
    <row r="26" spans="7:19" x14ac:dyDescent="0.3">
      <c r="G26">
        <v>1.0585937548959565E-2</v>
      </c>
      <c r="H26">
        <v>-1.0731682003243068E-2</v>
      </c>
      <c r="I26">
        <v>6.9962487295164606E-5</v>
      </c>
      <c r="J26">
        <v>-1.2855773818230782E-19</v>
      </c>
      <c r="L26">
        <v>-0.78546200510572817</v>
      </c>
      <c r="N26" t="s">
        <v>4</v>
      </c>
      <c r="O26" s="6">
        <v>-1.0141472299143966E-5</v>
      </c>
    </row>
    <row r="27" spans="7:19" x14ac:dyDescent="0.3">
      <c r="G27">
        <v>-1.0731682003243067E-2</v>
      </c>
      <c r="H27">
        <v>-1.0585937548959565E-2</v>
      </c>
      <c r="I27">
        <v>1.303155049542049E-19</v>
      </c>
      <c r="J27">
        <v>6.9962487295164593E-5</v>
      </c>
      <c r="L27">
        <v>199986.42724203711</v>
      </c>
      <c r="N27" t="s">
        <v>5</v>
      </c>
      <c r="O27" s="6">
        <v>1.0000215778924719</v>
      </c>
    </row>
    <row r="29" spans="7:19" x14ac:dyDescent="0.3">
      <c r="N29" t="s">
        <v>6</v>
      </c>
      <c r="O29">
        <f>(O26^2+O27^2)^0.5</f>
        <v>1.0000215779438957</v>
      </c>
    </row>
    <row r="30" spans="7:19" x14ac:dyDescent="0.3">
      <c r="N30" t="s">
        <v>7</v>
      </c>
      <c r="O30">
        <f>ATAN(O26/O27)*200/PI()</f>
        <v>-6.4561224768152421E-4</v>
      </c>
    </row>
    <row r="32" spans="7:19" x14ac:dyDescent="0.3">
      <c r="O32" t="s">
        <v>8</v>
      </c>
      <c r="P32" t="s">
        <v>9</v>
      </c>
      <c r="Q32" t="s">
        <v>17</v>
      </c>
      <c r="R32" t="s">
        <v>18</v>
      </c>
      <c r="S32" t="s">
        <v>19</v>
      </c>
    </row>
    <row r="33" spans="14:19" x14ac:dyDescent="0.3">
      <c r="N33">
        <v>2</v>
      </c>
      <c r="O33" s="3">
        <f>O24+O27*D5-O26*E5</f>
        <v>226.9867246139946</v>
      </c>
      <c r="P33" s="3">
        <f>O25+O26*D5+O27*E5</f>
        <v>140.86612087205438</v>
      </c>
      <c r="Q33" s="7">
        <f>(O33-B5)*1000</f>
        <v>2.9546139946035055</v>
      </c>
      <c r="R33" s="7">
        <f>(P33-C5)*1000</f>
        <v>11.940872054367446</v>
      </c>
      <c r="S33" s="7">
        <f>(Q33^2+R33^2)^0.5</f>
        <v>12.300982451653214</v>
      </c>
    </row>
    <row r="34" spans="14:19" x14ac:dyDescent="0.3">
      <c r="N34">
        <v>5</v>
      </c>
      <c r="O34" s="3">
        <f>O24+O27*D8-O26*E8</f>
        <v>99.988139938486498</v>
      </c>
      <c r="P34" s="3">
        <f>O25+O26*D8+O27*E8</f>
        <v>100.00640711741411</v>
      </c>
      <c r="Q34" s="7">
        <f>(O34-B8)*1000</f>
        <v>-13.640061513498836</v>
      </c>
      <c r="R34" s="7">
        <f>(P34-C8)*1000</f>
        <v>7.2571174141131678</v>
      </c>
      <c r="S34" s="7">
        <f>(Q34^2+R34^2)^0.5</f>
        <v>15.45047025997127</v>
      </c>
    </row>
    <row r="35" spans="14:19" x14ac:dyDescent="0.3">
      <c r="Q35" s="2"/>
      <c r="R35" s="2"/>
    </row>
    <row r="36" spans="14:19" x14ac:dyDescent="0.3">
      <c r="Q36" s="2"/>
      <c r="R36" s="2"/>
    </row>
    <row r="37" spans="14:19" x14ac:dyDescent="0.3">
      <c r="Q37" s="2"/>
      <c r="R37" s="2"/>
    </row>
    <row r="43" spans="14:19" x14ac:dyDescent="0.3">
      <c r="O43" s="2"/>
      <c r="P4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"/>
  <sheetViews>
    <sheetView topLeftCell="F22" workbookViewId="0">
      <selection activeCell="C5" sqref="C5"/>
    </sheetView>
  </sheetViews>
  <sheetFormatPr defaultRowHeight="14.4" x14ac:dyDescent="0.3"/>
  <cols>
    <col min="1" max="1" width="2" bestFit="1" customWidth="1"/>
    <col min="2" max="3" width="9.5546875" bestFit="1" customWidth="1"/>
    <col min="4" max="4" width="12" bestFit="1" customWidth="1"/>
    <col min="5" max="5" width="12.6640625" bestFit="1" customWidth="1"/>
    <col min="6" max="7" width="18.109375" bestFit="1" customWidth="1"/>
    <col min="8" max="8" width="17.44140625" bestFit="1" customWidth="1"/>
    <col min="9" max="9" width="12.6640625" bestFit="1" customWidth="1"/>
  </cols>
  <sheetData>
    <row r="1" spans="1:8" x14ac:dyDescent="0.3">
      <c r="B1" t="s">
        <v>8</v>
      </c>
      <c r="C1" t="s">
        <v>9</v>
      </c>
      <c r="D1" t="s">
        <v>20</v>
      </c>
      <c r="E1" t="s">
        <v>21</v>
      </c>
    </row>
    <row r="2" spans="1:8" x14ac:dyDescent="0.3">
      <c r="A2">
        <v>1</v>
      </c>
      <c r="B2" s="9">
        <v>156.76990000000001</v>
      </c>
      <c r="C2" s="9">
        <v>140.99257</v>
      </c>
      <c r="D2" s="9">
        <v>156.77061</v>
      </c>
      <c r="E2" s="9">
        <v>140.99387999999999</v>
      </c>
    </row>
    <row r="3" spans="1:8" x14ac:dyDescent="0.3">
      <c r="A3">
        <v>2</v>
      </c>
      <c r="B3" s="10">
        <v>226.98376999999999</v>
      </c>
      <c r="C3" s="10">
        <v>140.85418000000001</v>
      </c>
      <c r="D3" s="10">
        <v>226.98553000000001</v>
      </c>
      <c r="E3" s="10">
        <v>140.86841999999999</v>
      </c>
    </row>
    <row r="4" spans="1:8" x14ac:dyDescent="0.3">
      <c r="A4">
        <v>3</v>
      </c>
      <c r="B4" s="9">
        <v>178.58</v>
      </c>
      <c r="C4" s="9">
        <v>207.63</v>
      </c>
      <c r="D4" s="9">
        <v>178.58</v>
      </c>
      <c r="E4" s="9">
        <v>207.63</v>
      </c>
    </row>
    <row r="5" spans="1:8" x14ac:dyDescent="0.3">
      <c r="A5">
        <v>4</v>
      </c>
      <c r="B5" s="9">
        <v>100</v>
      </c>
      <c r="C5" s="9">
        <v>182.36</v>
      </c>
      <c r="D5" s="9">
        <v>100</v>
      </c>
      <c r="E5" s="9">
        <v>182.36</v>
      </c>
    </row>
    <row r="6" spans="1:8" x14ac:dyDescent="0.3">
      <c r="A6">
        <v>5</v>
      </c>
      <c r="B6" s="10">
        <v>100.00178</v>
      </c>
      <c r="C6" s="10">
        <v>99.99915</v>
      </c>
      <c r="D6" s="10">
        <v>99.990099999999998</v>
      </c>
      <c r="E6" s="10">
        <v>100.00830000000001</v>
      </c>
    </row>
    <row r="7" spans="1:8" x14ac:dyDescent="0.3">
      <c r="A7">
        <v>6</v>
      </c>
      <c r="B7" s="9">
        <v>178.21673000000001</v>
      </c>
      <c r="C7" s="9">
        <v>74.24718</v>
      </c>
      <c r="D7" s="9">
        <v>178.21717000000001</v>
      </c>
      <c r="E7" s="9">
        <v>74.251180000000005</v>
      </c>
    </row>
    <row r="13" spans="1:8" x14ac:dyDescent="0.3">
      <c r="C13" s="9">
        <f>D2</f>
        <v>156.77061</v>
      </c>
      <c r="D13" s="9">
        <f>-E2</f>
        <v>-140.99387999999999</v>
      </c>
      <c r="E13" s="8">
        <v>1</v>
      </c>
      <c r="F13" s="8">
        <v>0</v>
      </c>
      <c r="H13" s="3">
        <f>B2</f>
        <v>156.76990000000001</v>
      </c>
    </row>
    <row r="14" spans="1:8" x14ac:dyDescent="0.3">
      <c r="C14" s="9">
        <f>E2</f>
        <v>140.99387999999999</v>
      </c>
      <c r="D14" s="9">
        <f>D2</f>
        <v>156.77061</v>
      </c>
      <c r="E14" s="8">
        <v>0</v>
      </c>
      <c r="F14" s="8">
        <v>1</v>
      </c>
      <c r="H14" s="3">
        <f>C2</f>
        <v>140.99257</v>
      </c>
    </row>
    <row r="15" spans="1:8" x14ac:dyDescent="0.3">
      <c r="C15" s="9">
        <f>D4</f>
        <v>178.58</v>
      </c>
      <c r="D15" s="9">
        <f>-E4</f>
        <v>-207.63</v>
      </c>
      <c r="E15" s="8">
        <v>1</v>
      </c>
      <c r="F15" s="8">
        <v>0</v>
      </c>
      <c r="H15" s="3">
        <f>B4</f>
        <v>178.58</v>
      </c>
    </row>
    <row r="16" spans="1:8" x14ac:dyDescent="0.3">
      <c r="C16" s="9">
        <f>E4</f>
        <v>207.63</v>
      </c>
      <c r="D16" s="9">
        <f>D4</f>
        <v>178.58</v>
      </c>
      <c r="E16" s="8">
        <v>0</v>
      </c>
      <c r="F16" s="8">
        <v>1</v>
      </c>
      <c r="H16" s="3">
        <f>C4</f>
        <v>207.63</v>
      </c>
    </row>
    <row r="17" spans="3:9" x14ac:dyDescent="0.3">
      <c r="C17" s="9">
        <f>D5</f>
        <v>100</v>
      </c>
      <c r="D17" s="9">
        <f>-E5</f>
        <v>-182.36</v>
      </c>
      <c r="E17" s="8">
        <v>1</v>
      </c>
      <c r="F17" s="8">
        <v>0</v>
      </c>
      <c r="H17" s="3">
        <f>B5</f>
        <v>100</v>
      </c>
    </row>
    <row r="18" spans="3:9" x14ac:dyDescent="0.3">
      <c r="C18" s="9">
        <f>E5</f>
        <v>182.36</v>
      </c>
      <c r="D18" s="9">
        <f>D5</f>
        <v>100</v>
      </c>
      <c r="E18" s="8">
        <v>0</v>
      </c>
      <c r="F18" s="8">
        <v>1</v>
      </c>
      <c r="H18" s="3">
        <f>C5</f>
        <v>182.36</v>
      </c>
    </row>
    <row r="19" spans="3:9" x14ac:dyDescent="0.3">
      <c r="C19" s="9">
        <f>D7</f>
        <v>178.21717000000001</v>
      </c>
      <c r="D19" s="9">
        <f>-E7</f>
        <v>-74.251180000000005</v>
      </c>
      <c r="E19" s="8">
        <v>1</v>
      </c>
      <c r="F19" s="8">
        <v>0</v>
      </c>
      <c r="H19" s="3">
        <f>B7</f>
        <v>178.21673000000001</v>
      </c>
    </row>
    <row r="20" spans="3:9" x14ac:dyDescent="0.3">
      <c r="C20" s="9">
        <f>E7</f>
        <v>74.251180000000005</v>
      </c>
      <c r="D20" s="9">
        <f>D7</f>
        <v>178.21717000000001</v>
      </c>
      <c r="E20" s="8">
        <v>0</v>
      </c>
      <c r="F20" s="8">
        <v>1</v>
      </c>
      <c r="H20" s="3">
        <f>C7</f>
        <v>74.24718</v>
      </c>
    </row>
    <row r="22" spans="3:9" x14ac:dyDescent="0.3">
      <c r="E22" t="s">
        <v>14</v>
      </c>
    </row>
    <row r="23" spans="3:9" x14ac:dyDescent="0.3">
      <c r="D23" s="8">
        <f t="array" ref="D23:G26">MMULT(TRANSPOSE(C13:F20),C13:F20)</f>
        <v>199987.09867142781</v>
      </c>
      <c r="E23" s="8">
        <v>0</v>
      </c>
      <c r="F23" s="8">
        <v>613.56778000000008</v>
      </c>
      <c r="G23" s="8">
        <v>605.23505999999998</v>
      </c>
    </row>
    <row r="24" spans="3:9" x14ac:dyDescent="0.3">
      <c r="D24" s="8">
        <v>0</v>
      </c>
      <c r="E24" s="8">
        <v>199987.09867142781</v>
      </c>
      <c r="F24" s="8">
        <v>-605.23505999999998</v>
      </c>
      <c r="G24" s="8">
        <v>613.56778000000008</v>
      </c>
    </row>
    <row r="25" spans="3:9" x14ac:dyDescent="0.3">
      <c r="D25" s="8">
        <v>613.56778000000008</v>
      </c>
      <c r="E25" s="8">
        <v>-605.23505999999998</v>
      </c>
      <c r="F25" s="8">
        <v>4</v>
      </c>
      <c r="G25" s="8">
        <v>0</v>
      </c>
    </row>
    <row r="26" spans="3:9" x14ac:dyDescent="0.3">
      <c r="D26" s="8">
        <v>605.23505999999998</v>
      </c>
      <c r="E26" s="8">
        <v>613.56778000000008</v>
      </c>
      <c r="F26" s="8">
        <v>0</v>
      </c>
      <c r="G26" s="8">
        <v>4</v>
      </c>
    </row>
    <row r="27" spans="3:9" x14ac:dyDescent="0.3">
      <c r="E27" t="s">
        <v>28</v>
      </c>
      <c r="I27" t="s">
        <v>16</v>
      </c>
    </row>
    <row r="28" spans="3:9" x14ac:dyDescent="0.3">
      <c r="D28" s="8">
        <f t="array" ref="D28:G31">MINVERSE(D23:G26)</f>
        <v>6.9962487295164783E-5</v>
      </c>
      <c r="E28" s="8">
        <v>-8.882357168042854E-21</v>
      </c>
      <c r="F28" s="8">
        <v>-1.0731682003243117E-2</v>
      </c>
      <c r="G28" s="8">
        <v>-1.0585937548959574E-2</v>
      </c>
      <c r="I28" s="8">
        <f t="array" ref="I28:I31">MMULT(TRANSPOSE(C13:F20),H13:H20)</f>
        <v>199986.42724203711</v>
      </c>
    </row>
    <row r="29" spans="3:9" x14ac:dyDescent="0.3">
      <c r="D29" s="8">
        <v>8.882357168042854E-21</v>
      </c>
      <c r="E29" s="8">
        <v>6.9962487295164783E-5</v>
      </c>
      <c r="F29" s="8">
        <v>1.0585937548959574E-2</v>
      </c>
      <c r="G29" s="8">
        <v>-1.0731682003243117E-2</v>
      </c>
      <c r="I29" s="8">
        <v>-0.78546200510209019</v>
      </c>
    </row>
    <row r="30" spans="3:9" x14ac:dyDescent="0.3">
      <c r="D30" s="8">
        <v>-1.0731682003243117E-2</v>
      </c>
      <c r="E30" s="8">
        <v>1.0585937548959576E-2</v>
      </c>
      <c r="F30" s="8">
        <v>3.497898712499159</v>
      </c>
      <c r="G30" s="8">
        <v>0</v>
      </c>
      <c r="I30" s="8">
        <v>613.56663000000003</v>
      </c>
    </row>
    <row r="31" spans="3:9" x14ac:dyDescent="0.3">
      <c r="D31" s="8">
        <v>-1.0585937548959576E-2</v>
      </c>
      <c r="E31" s="8">
        <v>-1.0731682003243117E-2</v>
      </c>
      <c r="F31" s="8">
        <v>0</v>
      </c>
      <c r="G31" s="8">
        <v>3.497898712499159</v>
      </c>
      <c r="I31" s="8">
        <v>605.22974999999997</v>
      </c>
    </row>
    <row r="32" spans="3:9" ht="15" thickBot="1" x14ac:dyDescent="0.35"/>
    <row r="33" spans="4:12" x14ac:dyDescent="0.3">
      <c r="I33" s="12">
        <f t="array" ref="I33:I36">MMULT(D28:G31,I28:I31)</f>
        <v>1.0000215778924746</v>
      </c>
      <c r="J33" s="13" t="s">
        <v>4</v>
      </c>
      <c r="K33" s="14"/>
    </row>
    <row r="34" spans="4:12" x14ac:dyDescent="0.3">
      <c r="D34" t="s">
        <v>35</v>
      </c>
      <c r="I34" s="15">
        <v>-1.0141472295721599E-5</v>
      </c>
      <c r="J34" s="11" t="s">
        <v>5</v>
      </c>
      <c r="K34" s="16"/>
    </row>
    <row r="35" spans="4:12" x14ac:dyDescent="0.3">
      <c r="D35" t="s">
        <v>36</v>
      </c>
      <c r="I35" s="15">
        <v>-5.1318685436854139E-3</v>
      </c>
      <c r="J35" s="11" t="s">
        <v>29</v>
      </c>
      <c r="K35" s="16" t="s">
        <v>33</v>
      </c>
    </row>
    <row r="36" spans="4:12" ht="15" thickBot="1" x14ac:dyDescent="0.35">
      <c r="I36" s="17">
        <v>-3.0368041007022839E-3</v>
      </c>
      <c r="J36" s="18" t="s">
        <v>30</v>
      </c>
      <c r="K36" s="19" t="s">
        <v>34</v>
      </c>
    </row>
    <row r="38" spans="4:12" x14ac:dyDescent="0.3">
      <c r="J38" t="s">
        <v>31</v>
      </c>
      <c r="K38">
        <f>ATAN(I34/I33)*200/PI()</f>
        <v>-6.4561224746365249E-4</v>
      </c>
      <c r="L38" s="20" t="s">
        <v>37</v>
      </c>
    </row>
    <row r="39" spans="4:12" x14ac:dyDescent="0.3">
      <c r="D39" s="8"/>
      <c r="E39" s="8" t="s">
        <v>40</v>
      </c>
      <c r="F39" s="8" t="s">
        <v>41</v>
      </c>
      <c r="G39" s="21" t="s">
        <v>39</v>
      </c>
      <c r="H39" s="8" t="s">
        <v>38</v>
      </c>
      <c r="J39" t="s">
        <v>32</v>
      </c>
      <c r="K39">
        <f>I33/(COS(K38*PI()/200))</f>
        <v>1.0000215779438981</v>
      </c>
    </row>
    <row r="40" spans="4:12" x14ac:dyDescent="0.3">
      <c r="D40" s="8" t="s">
        <v>8</v>
      </c>
      <c r="E40" s="21">
        <f>I33*D3-I34*E3+I35</f>
        <v>226.98672461399474</v>
      </c>
      <c r="F40" s="22">
        <f>B3</f>
        <v>226.98376999999999</v>
      </c>
      <c r="G40" s="22">
        <f>E40-F40</f>
        <v>2.954613994745614E-3</v>
      </c>
      <c r="H40" s="23">
        <f>G40*1000</f>
        <v>2.954613994745614</v>
      </c>
    </row>
    <row r="41" spans="4:12" x14ac:dyDescent="0.3">
      <c r="D41" s="8" t="s">
        <v>9</v>
      </c>
      <c r="E41" s="21">
        <f>I34*D3+I33*E3+I36</f>
        <v>140.86612087205506</v>
      </c>
      <c r="F41" s="22">
        <f>C3</f>
        <v>140.85418000000001</v>
      </c>
      <c r="G41" s="22">
        <f>E41-F41</f>
        <v>1.1940872055049567E-2</v>
      </c>
      <c r="H41" s="23">
        <f>G41*1000</f>
        <v>11.940872055049567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M6" sqref="M6"/>
    </sheetView>
  </sheetViews>
  <sheetFormatPr defaultRowHeight="14.4" x14ac:dyDescent="0.3"/>
  <cols>
    <col min="1" max="1" width="2" bestFit="1" customWidth="1"/>
    <col min="2" max="2" width="9.5546875" bestFit="1" customWidth="1"/>
    <col min="3" max="3" width="10.21875" bestFit="1" customWidth="1"/>
    <col min="4" max="5" width="9.5546875" bestFit="1" customWidth="1"/>
    <col min="8" max="8" width="12" bestFit="1" customWidth="1"/>
    <col min="13" max="13" width="12" bestFit="1" customWidth="1"/>
  </cols>
  <sheetData>
    <row r="1" spans="1:13" x14ac:dyDescent="0.3">
      <c r="B1" t="s">
        <v>8</v>
      </c>
      <c r="C1" t="s">
        <v>9</v>
      </c>
      <c r="D1" t="s">
        <v>20</v>
      </c>
      <c r="E1" t="s">
        <v>21</v>
      </c>
      <c r="G1" t="s">
        <v>43</v>
      </c>
      <c r="H1" t="s">
        <v>44</v>
      </c>
      <c r="J1" t="s">
        <v>45</v>
      </c>
      <c r="K1" t="s">
        <v>46</v>
      </c>
    </row>
    <row r="2" spans="1:13" x14ac:dyDescent="0.3">
      <c r="A2">
        <v>1</v>
      </c>
      <c r="B2" s="9">
        <v>156.76990000000001</v>
      </c>
      <c r="C2" s="9">
        <v>140.99257</v>
      </c>
      <c r="D2" s="9">
        <v>156.77061</v>
      </c>
      <c r="E2" s="9">
        <v>140.99387999999999</v>
      </c>
      <c r="G2">
        <f>$H$31*B2-$H$32*C2+$H$33</f>
        <v>156.77060999999901</v>
      </c>
      <c r="H2">
        <f>$H$32*B2+$H$31*C2+$H$34</f>
        <v>140.99387999999868</v>
      </c>
      <c r="J2" s="4">
        <f>G2-D2</f>
        <v>-9.9475983006414026E-13</v>
      </c>
      <c r="K2" s="4">
        <f>E2-H2</f>
        <v>1.3073986337985843E-12</v>
      </c>
      <c r="M2" s="4">
        <f>SQRT(J2^2+K2^2)</f>
        <v>1.6428141426124995E-12</v>
      </c>
    </row>
    <row r="3" spans="1:13" x14ac:dyDescent="0.3">
      <c r="A3">
        <v>2</v>
      </c>
      <c r="B3" s="10">
        <v>226.98376999999999</v>
      </c>
      <c r="C3" s="10">
        <v>140.85418000000001</v>
      </c>
      <c r="D3" s="10">
        <v>226.98553000000001</v>
      </c>
      <c r="E3" s="10">
        <v>140.86841999999999</v>
      </c>
      <c r="G3">
        <f t="shared" ref="G3:G7" si="0">$H$31*B3-$H$32*C3+$H$33</f>
        <v>226.98301261423865</v>
      </c>
      <c r="H3">
        <f t="shared" ref="H3:H7" si="1">$H$32*B3+$H$31*C3+$H$34</f>
        <v>140.85576055827826</v>
      </c>
      <c r="J3" s="4">
        <f t="shared" ref="J3:J7" si="2">G3-D3</f>
        <v>-2.5173857613651762E-3</v>
      </c>
      <c r="K3" s="4">
        <f t="shared" ref="K3:K7" si="3">E3-H3</f>
        <v>1.2659441721723397E-2</v>
      </c>
      <c r="M3" s="4">
        <f t="shared" ref="M3:M7" si="4">SQRT(J3^2+K3^2)</f>
        <v>1.2907311717675186E-2</v>
      </c>
    </row>
    <row r="4" spans="1:13" x14ac:dyDescent="0.3">
      <c r="A4">
        <v>3</v>
      </c>
      <c r="B4" s="9">
        <v>178.58</v>
      </c>
      <c r="C4" s="9">
        <v>207.63</v>
      </c>
      <c r="D4" s="9">
        <v>178.58</v>
      </c>
      <c r="E4" s="9">
        <v>207.63</v>
      </c>
      <c r="G4">
        <f t="shared" si="0"/>
        <v>178.57999999999919</v>
      </c>
      <c r="H4">
        <f t="shared" si="1"/>
        <v>207.62999999999931</v>
      </c>
      <c r="J4" s="4">
        <f t="shared" si="2"/>
        <v>-8.2422957348171622E-13</v>
      </c>
      <c r="K4" s="4">
        <f t="shared" si="3"/>
        <v>6.8212102632969618E-13</v>
      </c>
      <c r="M4" s="4">
        <f t="shared" si="4"/>
        <v>1.0698801261650437E-12</v>
      </c>
    </row>
    <row r="5" spans="1:13" x14ac:dyDescent="0.3">
      <c r="A5">
        <v>4</v>
      </c>
      <c r="B5" s="9">
        <v>100</v>
      </c>
      <c r="C5" s="9">
        <v>182.36</v>
      </c>
      <c r="D5" s="9">
        <v>100</v>
      </c>
      <c r="E5" s="9">
        <v>182.36</v>
      </c>
      <c r="G5">
        <f t="shared" si="0"/>
        <v>100.00173915103582</v>
      </c>
      <c r="H5">
        <f t="shared" si="1"/>
        <v>182.36022874468563</v>
      </c>
      <c r="J5" s="4">
        <f t="shared" si="2"/>
        <v>1.7391510358208961E-3</v>
      </c>
      <c r="K5" s="4">
        <f t="shared" si="3"/>
        <v>-2.2874468561440153E-4</v>
      </c>
      <c r="M5" s="4">
        <f t="shared" si="4"/>
        <v>1.7541295438461002E-3</v>
      </c>
    </row>
    <row r="6" spans="1:13" x14ac:dyDescent="0.3">
      <c r="A6">
        <v>5</v>
      </c>
      <c r="B6" s="10">
        <v>100.00178</v>
      </c>
      <c r="C6" s="10">
        <v>99.99915</v>
      </c>
      <c r="D6" s="10">
        <v>99.990099999999998</v>
      </c>
      <c r="E6" s="10">
        <v>100.00830000000001</v>
      </c>
      <c r="G6">
        <f t="shared" si="0"/>
        <v>100.00383308485719</v>
      </c>
      <c r="H6">
        <f t="shared" si="1"/>
        <v>100.00110061339042</v>
      </c>
      <c r="J6" s="4">
        <f t="shared" si="2"/>
        <v>1.3733084857193489E-2</v>
      </c>
      <c r="K6" s="4">
        <f t="shared" si="3"/>
        <v>7.1993866095851899E-3</v>
      </c>
      <c r="M6" s="4">
        <f t="shared" si="4"/>
        <v>1.5505766258045801E-2</v>
      </c>
    </row>
    <row r="7" spans="1:13" x14ac:dyDescent="0.3">
      <c r="A7">
        <v>6</v>
      </c>
      <c r="B7" s="9">
        <v>178.21673000000001</v>
      </c>
      <c r="C7" s="9">
        <v>74.24718</v>
      </c>
      <c r="D7" s="9">
        <v>178.21717000000001</v>
      </c>
      <c r="E7" s="9">
        <v>74.251180000000005</v>
      </c>
      <c r="G7">
        <f t="shared" si="0"/>
        <v>178.21724606852905</v>
      </c>
      <c r="H7">
        <f t="shared" si="1"/>
        <v>74.249967158487536</v>
      </c>
      <c r="J7" s="4">
        <f t="shared" si="2"/>
        <v>7.606852904018524E-5</v>
      </c>
      <c r="K7" s="4">
        <f t="shared" si="3"/>
        <v>1.2128415124692538E-3</v>
      </c>
      <c r="M7" s="4">
        <f t="shared" si="4"/>
        <v>1.2152246522676557E-3</v>
      </c>
    </row>
    <row r="10" spans="1:13" x14ac:dyDescent="0.3">
      <c r="B10" t="s">
        <v>47</v>
      </c>
    </row>
    <row r="12" spans="1:13" x14ac:dyDescent="0.3">
      <c r="C12" t="s">
        <v>12</v>
      </c>
    </row>
    <row r="13" spans="1:13" x14ac:dyDescent="0.3">
      <c r="B13" s="3">
        <f>B2</f>
        <v>156.76990000000001</v>
      </c>
      <c r="C13" s="3">
        <f>-C2</f>
        <v>-140.99257</v>
      </c>
      <c r="D13">
        <v>1</v>
      </c>
      <c r="E13">
        <v>0</v>
      </c>
      <c r="H13" s="3">
        <f>D2</f>
        <v>156.77061</v>
      </c>
    </row>
    <row r="14" spans="1:13" x14ac:dyDescent="0.3">
      <c r="B14" s="3">
        <f>C2</f>
        <v>140.99257</v>
      </c>
      <c r="C14" s="3">
        <f>B2</f>
        <v>156.76990000000001</v>
      </c>
      <c r="D14">
        <v>0</v>
      </c>
      <c r="E14">
        <v>1</v>
      </c>
      <c r="H14" s="3">
        <f>E2</f>
        <v>140.99387999999999</v>
      </c>
    </row>
    <row r="15" spans="1:13" x14ac:dyDescent="0.3">
      <c r="B15" s="3">
        <f>B4</f>
        <v>178.58</v>
      </c>
      <c r="C15" s="3">
        <f>-C4</f>
        <v>-207.63</v>
      </c>
      <c r="D15">
        <v>1</v>
      </c>
      <c r="E15">
        <v>0</v>
      </c>
      <c r="H15" s="3">
        <f>D4</f>
        <v>178.58</v>
      </c>
    </row>
    <row r="16" spans="1:13" x14ac:dyDescent="0.3">
      <c r="B16" s="3">
        <f>C4</f>
        <v>207.63</v>
      </c>
      <c r="C16" s="3">
        <f>B4</f>
        <v>178.58</v>
      </c>
      <c r="D16">
        <v>0</v>
      </c>
      <c r="E16">
        <v>1</v>
      </c>
      <c r="H16" s="3">
        <f>E4</f>
        <v>207.63</v>
      </c>
    </row>
    <row r="18" spans="2:8" x14ac:dyDescent="0.3">
      <c r="C18" t="s">
        <v>42</v>
      </c>
    </row>
    <row r="19" spans="2:8" x14ac:dyDescent="0.3">
      <c r="B19">
        <f t="array" ref="B19:E22">TRANSPOSE(B13:E16)</f>
        <v>156.76990000000001</v>
      </c>
      <c r="C19">
        <v>140.99257</v>
      </c>
      <c r="D19">
        <v>178.58</v>
      </c>
      <c r="E19">
        <v>207.63</v>
      </c>
    </row>
    <row r="20" spans="2:8" x14ac:dyDescent="0.3">
      <c r="B20">
        <v>-140.99257</v>
      </c>
      <c r="C20">
        <v>156.76990000000001</v>
      </c>
      <c r="D20">
        <v>-207.63</v>
      </c>
      <c r="E20">
        <v>178.58</v>
      </c>
    </row>
    <row r="21" spans="2:8" x14ac:dyDescent="0.3">
      <c r="B21">
        <v>1</v>
      </c>
      <c r="C21">
        <v>0</v>
      </c>
      <c r="D21">
        <v>1</v>
      </c>
      <c r="E21">
        <v>0</v>
      </c>
    </row>
    <row r="22" spans="2:8" x14ac:dyDescent="0.3">
      <c r="B22">
        <v>0</v>
      </c>
      <c r="C22">
        <v>1</v>
      </c>
      <c r="D22">
        <v>0</v>
      </c>
      <c r="E22">
        <v>1</v>
      </c>
    </row>
    <row r="24" spans="2:8" x14ac:dyDescent="0.3">
      <c r="C24" t="s">
        <v>14</v>
      </c>
      <c r="H24" t="s">
        <v>16</v>
      </c>
    </row>
    <row r="25" spans="2:8" x14ac:dyDescent="0.3">
      <c r="B25">
        <f t="array" ref="B25:E28">MMULT(B19:E22,B13:E16)</f>
        <v>119456.7396412149</v>
      </c>
      <c r="C25">
        <v>0</v>
      </c>
      <c r="D25">
        <v>335.34990000000005</v>
      </c>
      <c r="E25">
        <v>348.62257</v>
      </c>
      <c r="H25">
        <f t="array" ref="H25:H28">MMULT(B19:E22,H13:H16)</f>
        <v>119457.03564811061</v>
      </c>
    </row>
    <row r="26" spans="2:8" x14ac:dyDescent="0.3">
      <c r="B26">
        <v>0</v>
      </c>
      <c r="C26">
        <v>119456.7396412149</v>
      </c>
      <c r="D26">
        <v>-348.62257</v>
      </c>
      <c r="E26">
        <v>335.34990000000005</v>
      </c>
      <c r="H26">
        <v>0.10526384429977043</v>
      </c>
    </row>
    <row r="27" spans="2:8" x14ac:dyDescent="0.3">
      <c r="B27">
        <v>335.34990000000005</v>
      </c>
      <c r="C27">
        <v>-348.62257</v>
      </c>
      <c r="D27">
        <v>2</v>
      </c>
      <c r="E27">
        <v>0</v>
      </c>
      <c r="H27">
        <v>335.35061000000002</v>
      </c>
    </row>
    <row r="28" spans="2:8" x14ac:dyDescent="0.3">
      <c r="B28">
        <v>348.62257</v>
      </c>
      <c r="C28">
        <v>335.34990000000005</v>
      </c>
      <c r="D28">
        <v>0</v>
      </c>
      <c r="E28">
        <v>2</v>
      </c>
      <c r="H28">
        <v>348.62387999999999</v>
      </c>
    </row>
    <row r="30" spans="2:8" x14ac:dyDescent="0.3">
      <c r="C30" t="s">
        <v>28</v>
      </c>
    </row>
    <row r="31" spans="2:8" x14ac:dyDescent="0.3">
      <c r="B31">
        <f t="array" ref="B31:E34">MINVERSE(B25:E28)</f>
        <v>4.0681599542090541E-4</v>
      </c>
      <c r="C31">
        <v>5.6507117220801974E-19</v>
      </c>
      <c r="D31">
        <v>-6.8212851691400456E-2</v>
      </c>
      <c r="E31">
        <v>-7.0912618920372233E-2</v>
      </c>
      <c r="H31">
        <f t="array" ref="H31:H34">MMULT(B31:E34,H25:H28)</f>
        <v>0.99997909368444837</v>
      </c>
    </row>
    <row r="32" spans="2:8" x14ac:dyDescent="0.3">
      <c r="B32">
        <v>5.6507117220801974E-19</v>
      </c>
      <c r="C32">
        <v>4.0681599542090541E-4</v>
      </c>
      <c r="D32">
        <v>7.0912618920372039E-2</v>
      </c>
      <c r="E32">
        <v>-6.821285169140065E-2</v>
      </c>
      <c r="H32">
        <v>3.812139318881691E-6</v>
      </c>
    </row>
    <row r="33" spans="2:8" x14ac:dyDescent="0.3">
      <c r="B33">
        <v>-6.8212851691400456E-2</v>
      </c>
      <c r="C33">
        <v>7.0912618920372039E-2</v>
      </c>
      <c r="D33">
        <v>24.29845622343835</v>
      </c>
      <c r="E33">
        <v>0</v>
      </c>
      <c r="H33">
        <v>4.5249643171700882E-3</v>
      </c>
    </row>
    <row r="34" spans="2:8" x14ac:dyDescent="0.3">
      <c r="B34">
        <v>-7.0912618920372233E-2</v>
      </c>
      <c r="C34">
        <v>-6.821285169140065E-2</v>
      </c>
      <c r="D34">
        <v>0</v>
      </c>
      <c r="E34">
        <v>24.298456223438418</v>
      </c>
      <c r="H34">
        <v>3.6600064577214653E-3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4BC64-C365-48EF-B4F3-3EE8643163D0}">
  <dimension ref="A1:S34"/>
  <sheetViews>
    <sheetView tabSelected="1" workbookViewId="0">
      <selection activeCell="B6" sqref="B6"/>
    </sheetView>
  </sheetViews>
  <sheetFormatPr defaultRowHeight="14.4" x14ac:dyDescent="0.3"/>
  <cols>
    <col min="2" max="2" width="9.5546875" bestFit="1" customWidth="1"/>
    <col min="3" max="3" width="10.21875" bestFit="1" customWidth="1"/>
    <col min="4" max="5" width="9.5546875" bestFit="1" customWidth="1"/>
    <col min="7" max="7" width="9.5546875" bestFit="1" customWidth="1"/>
    <col min="8" max="8" width="12" bestFit="1" customWidth="1"/>
    <col min="10" max="10" width="10" customWidth="1"/>
    <col min="11" max="11" width="12" bestFit="1" customWidth="1"/>
    <col min="12" max="12" width="10.33203125" bestFit="1" customWidth="1"/>
    <col min="13" max="13" width="12.109375" bestFit="1" customWidth="1"/>
    <col min="14" max="14" width="9" bestFit="1" customWidth="1"/>
    <col min="16" max="16" width="9.5546875" bestFit="1" customWidth="1"/>
    <col min="19" max="19" width="11" bestFit="1" customWidth="1"/>
  </cols>
  <sheetData>
    <row r="1" spans="1:16" x14ac:dyDescent="0.3">
      <c r="B1" t="s">
        <v>8</v>
      </c>
      <c r="C1" t="s">
        <v>9</v>
      </c>
      <c r="D1" t="s">
        <v>20</v>
      </c>
      <c r="E1" t="s">
        <v>21</v>
      </c>
      <c r="G1" t="s">
        <v>43</v>
      </c>
      <c r="H1" t="s">
        <v>44</v>
      </c>
      <c r="J1" t="s">
        <v>45</v>
      </c>
      <c r="K1" t="s">
        <v>46</v>
      </c>
      <c r="M1" t="s">
        <v>48</v>
      </c>
    </row>
    <row r="2" spans="1:16" x14ac:dyDescent="0.3">
      <c r="A2" s="25">
        <v>1</v>
      </c>
      <c r="B2" s="26">
        <v>156.76990000000001</v>
      </c>
      <c r="C2" s="26">
        <v>140.99257</v>
      </c>
      <c r="D2" s="26">
        <v>156.77061</v>
      </c>
      <c r="E2" s="26">
        <v>140.99387999999999</v>
      </c>
      <c r="G2" s="27">
        <f>$H$27*B2-$H$28*C2+$H$29</f>
        <v>156.77060999999901</v>
      </c>
      <c r="H2">
        <f>$H$28*B2+$H$27*C2+$H$30</f>
        <v>140.99387999999868</v>
      </c>
      <c r="J2" s="4">
        <f>G2-D2</f>
        <v>-9.9475983006414026E-13</v>
      </c>
      <c r="K2" s="4">
        <f>H2-E2</f>
        <v>-1.3073986337985843E-12</v>
      </c>
      <c r="M2" s="4">
        <f>SQRT(J2^2+K2^2)</f>
        <v>1.6428141426124995E-12</v>
      </c>
    </row>
    <row r="3" spans="1:16" x14ac:dyDescent="0.3">
      <c r="A3">
        <v>2</v>
      </c>
      <c r="B3" s="10">
        <v>226.98376999999999</v>
      </c>
      <c r="C3" s="10">
        <v>140.85418000000001</v>
      </c>
      <c r="D3" s="10">
        <v>226.98553000000001</v>
      </c>
      <c r="E3" s="10">
        <v>140.86841999999999</v>
      </c>
      <c r="G3" s="27">
        <f t="shared" ref="G3:G7" si="0">$H$27*B3-$H$28*C3+$H$29</f>
        <v>226.98301261423865</v>
      </c>
      <c r="H3">
        <f t="shared" ref="H3:H7" si="1">$H$28*B3+$H$27*C3+$H$30</f>
        <v>140.85576055827826</v>
      </c>
      <c r="J3" s="4">
        <f t="shared" ref="J3:J7" si="2">G3-D3</f>
        <v>-2.5173857613651762E-3</v>
      </c>
      <c r="K3" s="4">
        <f t="shared" ref="K3:K7" si="3">H3-E3</f>
        <v>-1.2659441721723397E-2</v>
      </c>
      <c r="M3" s="28">
        <f t="shared" ref="M3:M7" si="4">SQRT(J3^2+K3^2)</f>
        <v>1.2907311717675186E-2</v>
      </c>
    </row>
    <row r="4" spans="1:16" x14ac:dyDescent="0.3">
      <c r="A4" s="25">
        <v>3</v>
      </c>
      <c r="B4" s="26">
        <v>178.58</v>
      </c>
      <c r="C4" s="26">
        <v>207.63</v>
      </c>
      <c r="D4" s="26">
        <v>178.58</v>
      </c>
      <c r="E4" s="26">
        <v>207.63</v>
      </c>
      <c r="G4" s="27">
        <f t="shared" si="0"/>
        <v>178.57999999999919</v>
      </c>
      <c r="H4">
        <f t="shared" si="1"/>
        <v>207.62999999999931</v>
      </c>
      <c r="J4" s="4">
        <f t="shared" si="2"/>
        <v>-8.2422957348171622E-13</v>
      </c>
      <c r="K4" s="4">
        <f t="shared" si="3"/>
        <v>-6.8212102632969618E-13</v>
      </c>
      <c r="M4" s="4">
        <f t="shared" si="4"/>
        <v>1.0698801261650437E-12</v>
      </c>
    </row>
    <row r="5" spans="1:16" x14ac:dyDescent="0.3">
      <c r="A5">
        <v>4</v>
      </c>
      <c r="B5" s="9">
        <v>100</v>
      </c>
      <c r="C5" s="9">
        <v>182.36</v>
      </c>
      <c r="D5" s="9">
        <v>100</v>
      </c>
      <c r="E5" s="9">
        <v>182.36</v>
      </c>
      <c r="G5" s="27">
        <f t="shared" si="0"/>
        <v>100.00173915103582</v>
      </c>
      <c r="H5">
        <f t="shared" si="1"/>
        <v>182.36022874468563</v>
      </c>
      <c r="J5" s="4">
        <f t="shared" si="2"/>
        <v>1.7391510358208961E-3</v>
      </c>
      <c r="K5" s="4">
        <f t="shared" si="3"/>
        <v>2.2874468561440153E-4</v>
      </c>
      <c r="M5" s="4">
        <f t="shared" si="4"/>
        <v>1.7541295438461002E-3</v>
      </c>
    </row>
    <row r="6" spans="1:16" x14ac:dyDescent="0.3">
      <c r="A6">
        <v>5</v>
      </c>
      <c r="B6" s="10">
        <v>100.00178</v>
      </c>
      <c r="C6" s="10">
        <v>99.99915</v>
      </c>
      <c r="D6" s="10">
        <v>99.990099999999998</v>
      </c>
      <c r="E6" s="10">
        <v>100.00830000000001</v>
      </c>
      <c r="G6" s="27">
        <f t="shared" si="0"/>
        <v>100.00383308485719</v>
      </c>
      <c r="H6">
        <f t="shared" si="1"/>
        <v>100.00110061339042</v>
      </c>
      <c r="J6" s="4">
        <f t="shared" si="2"/>
        <v>1.3733084857193489E-2</v>
      </c>
      <c r="K6" s="4">
        <f t="shared" si="3"/>
        <v>-7.1993866095851899E-3</v>
      </c>
      <c r="M6" s="28">
        <f t="shared" si="4"/>
        <v>1.5505766258045801E-2</v>
      </c>
    </row>
    <row r="7" spans="1:16" x14ac:dyDescent="0.3">
      <c r="A7">
        <v>6</v>
      </c>
      <c r="B7" s="9">
        <v>178.21673000000001</v>
      </c>
      <c r="C7" s="9">
        <v>74.24718</v>
      </c>
      <c r="D7" s="9">
        <v>178.21717000000001</v>
      </c>
      <c r="E7" s="9">
        <v>74.251180000000005</v>
      </c>
      <c r="G7" s="27">
        <f t="shared" si="0"/>
        <v>178.21724606852905</v>
      </c>
      <c r="H7">
        <f t="shared" si="1"/>
        <v>74.249967158487536</v>
      </c>
      <c r="J7" s="4">
        <f t="shared" si="2"/>
        <v>7.606852904018524E-5</v>
      </c>
      <c r="K7" s="4">
        <f t="shared" si="3"/>
        <v>-1.2128415124692538E-3</v>
      </c>
      <c r="M7" s="4">
        <f t="shared" si="4"/>
        <v>1.2152246522676557E-3</v>
      </c>
    </row>
    <row r="9" spans="1:16" x14ac:dyDescent="0.3">
      <c r="C9" t="s">
        <v>12</v>
      </c>
      <c r="H9" t="s">
        <v>13</v>
      </c>
      <c r="M9" t="s">
        <v>12</v>
      </c>
      <c r="P9" t="s">
        <v>13</v>
      </c>
    </row>
    <row r="10" spans="1:16" x14ac:dyDescent="0.3">
      <c r="B10" s="9">
        <f>B2</f>
        <v>156.76990000000001</v>
      </c>
      <c r="C10" s="9">
        <f>-C2</f>
        <v>-140.99257</v>
      </c>
      <c r="D10" s="8">
        <v>1</v>
      </c>
      <c r="E10" s="8">
        <v>0</v>
      </c>
      <c r="H10" s="9">
        <f>D2</f>
        <v>156.77061</v>
      </c>
      <c r="J10">
        <v>1</v>
      </c>
      <c r="K10" s="9">
        <f>B10</f>
        <v>156.76990000000001</v>
      </c>
      <c r="L10" s="9">
        <f t="shared" ref="L10:N10" si="5">C10</f>
        <v>-140.99257</v>
      </c>
      <c r="M10" s="9">
        <f t="shared" si="5"/>
        <v>1</v>
      </c>
      <c r="N10" s="9">
        <f t="shared" si="5"/>
        <v>0</v>
      </c>
      <c r="P10" s="9">
        <f>H10</f>
        <v>156.77061</v>
      </c>
    </row>
    <row r="11" spans="1:16" x14ac:dyDescent="0.3">
      <c r="B11" s="9">
        <f>C2</f>
        <v>140.99257</v>
      </c>
      <c r="C11" s="9">
        <f>B2</f>
        <v>156.76990000000001</v>
      </c>
      <c r="D11" s="8">
        <v>0</v>
      </c>
      <c r="E11" s="8">
        <v>1</v>
      </c>
      <c r="H11" s="9">
        <f>E2</f>
        <v>140.99387999999999</v>
      </c>
      <c r="J11">
        <v>2</v>
      </c>
      <c r="K11" s="9">
        <f t="shared" ref="K11:K13" si="6">B11</f>
        <v>140.99257</v>
      </c>
      <c r="L11" s="9">
        <f t="shared" ref="L11:L13" si="7">C11</f>
        <v>156.76990000000001</v>
      </c>
      <c r="M11" s="9">
        <f t="shared" ref="M11:M13" si="8">D11</f>
        <v>0</v>
      </c>
      <c r="N11" s="9">
        <f t="shared" ref="N11:N13" si="9">E11</f>
        <v>1</v>
      </c>
      <c r="P11" s="9">
        <f t="shared" ref="P11:P13" si="10">H11</f>
        <v>140.99387999999999</v>
      </c>
    </row>
    <row r="12" spans="1:16" x14ac:dyDescent="0.3">
      <c r="B12" s="9">
        <f>B4</f>
        <v>178.58</v>
      </c>
      <c r="C12" s="9">
        <f>-C4</f>
        <v>-207.63</v>
      </c>
      <c r="D12" s="8">
        <v>1</v>
      </c>
      <c r="E12" s="8">
        <v>0</v>
      </c>
      <c r="H12" s="9">
        <f>D4</f>
        <v>178.58</v>
      </c>
      <c r="J12">
        <v>3</v>
      </c>
      <c r="K12" s="9">
        <f t="shared" si="6"/>
        <v>178.58</v>
      </c>
      <c r="L12" s="9">
        <f t="shared" si="7"/>
        <v>-207.63</v>
      </c>
      <c r="M12" s="9">
        <f t="shared" si="8"/>
        <v>1</v>
      </c>
      <c r="N12" s="9">
        <f t="shared" si="9"/>
        <v>0</v>
      </c>
      <c r="P12" s="9">
        <f t="shared" si="10"/>
        <v>178.58</v>
      </c>
    </row>
    <row r="13" spans="1:16" x14ac:dyDescent="0.3">
      <c r="B13" s="9">
        <f>C4</f>
        <v>207.63</v>
      </c>
      <c r="C13" s="9">
        <f>B4</f>
        <v>178.58</v>
      </c>
      <c r="D13" s="8">
        <v>0</v>
      </c>
      <c r="E13" s="8">
        <v>1</v>
      </c>
      <c r="H13" s="9">
        <f>E4</f>
        <v>207.63</v>
      </c>
      <c r="J13">
        <v>4</v>
      </c>
      <c r="K13" s="9">
        <f t="shared" si="6"/>
        <v>207.63</v>
      </c>
      <c r="L13" s="9">
        <f t="shared" si="7"/>
        <v>178.58</v>
      </c>
      <c r="M13" s="9">
        <f t="shared" si="8"/>
        <v>0</v>
      </c>
      <c r="N13" s="9">
        <f t="shared" si="9"/>
        <v>1</v>
      </c>
      <c r="P13" s="9">
        <f t="shared" si="10"/>
        <v>207.63</v>
      </c>
    </row>
    <row r="14" spans="1:16" x14ac:dyDescent="0.3">
      <c r="J14">
        <v>5</v>
      </c>
      <c r="K14" s="9">
        <f>B5</f>
        <v>100</v>
      </c>
      <c r="L14" s="9">
        <f>-C5</f>
        <v>-182.36</v>
      </c>
      <c r="M14" s="8">
        <v>1</v>
      </c>
      <c r="N14" s="8">
        <v>0</v>
      </c>
      <c r="P14" s="9">
        <f>D5</f>
        <v>100</v>
      </c>
    </row>
    <row r="15" spans="1:16" x14ac:dyDescent="0.3">
      <c r="C15" t="s">
        <v>42</v>
      </c>
      <c r="J15">
        <v>6</v>
      </c>
      <c r="K15" s="9">
        <f>C5</f>
        <v>182.36</v>
      </c>
      <c r="L15" s="9">
        <f>B5</f>
        <v>100</v>
      </c>
      <c r="M15" s="8">
        <v>0</v>
      </c>
      <c r="N15" s="8">
        <v>1</v>
      </c>
      <c r="P15" s="9">
        <f>E5</f>
        <v>182.36</v>
      </c>
    </row>
    <row r="16" spans="1:16" x14ac:dyDescent="0.3">
      <c r="B16">
        <f t="array" ref="B16:E19">TRANSPOSE(B10:E13)</f>
        <v>156.76990000000001</v>
      </c>
      <c r="C16">
        <v>140.99257</v>
      </c>
      <c r="D16">
        <v>178.58</v>
      </c>
      <c r="E16">
        <v>207.63</v>
      </c>
      <c r="J16">
        <v>7</v>
      </c>
      <c r="K16" s="9">
        <f>B7</f>
        <v>178.21673000000001</v>
      </c>
      <c r="L16" s="9">
        <f>-C7</f>
        <v>-74.24718</v>
      </c>
      <c r="M16" s="8">
        <v>1</v>
      </c>
      <c r="N16" s="8">
        <v>0</v>
      </c>
      <c r="P16" s="9">
        <f>D7</f>
        <v>178.21717000000001</v>
      </c>
    </row>
    <row r="17" spans="2:19" x14ac:dyDescent="0.3">
      <c r="B17">
        <v>-140.99257</v>
      </c>
      <c r="C17">
        <v>156.76990000000001</v>
      </c>
      <c r="D17">
        <v>-207.63</v>
      </c>
      <c r="E17">
        <v>178.58</v>
      </c>
      <c r="J17">
        <v>8</v>
      </c>
      <c r="K17" s="9">
        <f>C7</f>
        <v>74.24718</v>
      </c>
      <c r="L17" s="9">
        <f>B7</f>
        <v>178.21673000000001</v>
      </c>
      <c r="M17" s="8">
        <v>0</v>
      </c>
      <c r="N17" s="8">
        <v>1</v>
      </c>
      <c r="P17" s="9">
        <f>E7</f>
        <v>74.251180000000005</v>
      </c>
    </row>
    <row r="18" spans="2:19" x14ac:dyDescent="0.3">
      <c r="B18">
        <v>1</v>
      </c>
      <c r="C18">
        <v>0</v>
      </c>
      <c r="D18">
        <v>1</v>
      </c>
      <c r="E18">
        <v>0</v>
      </c>
    </row>
    <row r="19" spans="2:19" x14ac:dyDescent="0.3">
      <c r="B19">
        <v>0</v>
      </c>
      <c r="C19">
        <v>1</v>
      </c>
      <c r="D19">
        <v>0</v>
      </c>
      <c r="E19">
        <v>1</v>
      </c>
      <c r="M19" t="s">
        <v>42</v>
      </c>
    </row>
    <row r="20" spans="2:19" x14ac:dyDescent="0.3">
      <c r="K20" s="8">
        <f t="array" ref="K20:R23">TRANSPOSE(K10:N17)</f>
        <v>156.76990000000001</v>
      </c>
      <c r="L20" s="8">
        <v>140.99257</v>
      </c>
      <c r="M20" s="8">
        <v>178.58</v>
      </c>
      <c r="N20" s="8">
        <v>207.63</v>
      </c>
      <c r="O20" s="8">
        <v>100</v>
      </c>
      <c r="P20" s="8">
        <v>182.36</v>
      </c>
      <c r="Q20" s="8">
        <v>178.21673000000001</v>
      </c>
      <c r="R20" s="8">
        <v>74.24718</v>
      </c>
    </row>
    <row r="21" spans="2:19" x14ac:dyDescent="0.3">
      <c r="C21" t="s">
        <v>14</v>
      </c>
      <c r="H21" t="s">
        <v>16</v>
      </c>
      <c r="K21" s="8">
        <v>-140.99257</v>
      </c>
      <c r="L21" s="8">
        <v>156.76990000000001</v>
      </c>
      <c r="M21" s="8">
        <v>-207.63</v>
      </c>
      <c r="N21" s="8">
        <v>178.58</v>
      </c>
      <c r="O21" s="8">
        <v>-182.36</v>
      </c>
      <c r="P21" s="8">
        <v>100</v>
      </c>
      <c r="Q21" s="8">
        <v>-74.24718</v>
      </c>
      <c r="R21" s="8">
        <v>178.21673000000001</v>
      </c>
    </row>
    <row r="22" spans="2:19" x14ac:dyDescent="0.3">
      <c r="B22">
        <f t="array" ref="B22:E25">MMULT(B16:E19,B10:E13)</f>
        <v>119456.7396412149</v>
      </c>
      <c r="C22">
        <v>0</v>
      </c>
      <c r="D22">
        <v>335.34990000000005</v>
      </c>
      <c r="E22">
        <v>348.62257</v>
      </c>
      <c r="H22">
        <f t="array" ref="H22:H25">MMULT(B16:E19,H10:H13)</f>
        <v>119457.03564811061</v>
      </c>
      <c r="K22" s="8">
        <v>1</v>
      </c>
      <c r="L22" s="8">
        <v>0</v>
      </c>
      <c r="M22" s="8">
        <v>1</v>
      </c>
      <c r="N22" s="8">
        <v>0</v>
      </c>
      <c r="O22" s="8">
        <v>1</v>
      </c>
      <c r="P22" s="8">
        <v>0</v>
      </c>
      <c r="Q22" s="8">
        <v>1</v>
      </c>
      <c r="R22" s="8">
        <v>0</v>
      </c>
    </row>
    <row r="23" spans="2:19" x14ac:dyDescent="0.3">
      <c r="B23">
        <v>0</v>
      </c>
      <c r="C23">
        <v>119456.7396412149</v>
      </c>
      <c r="D23">
        <v>-348.62257</v>
      </c>
      <c r="E23">
        <v>335.34990000000005</v>
      </c>
      <c r="H23">
        <v>0.10526384429977043</v>
      </c>
      <c r="K23" s="8">
        <v>0</v>
      </c>
      <c r="L23" s="8">
        <v>1</v>
      </c>
      <c r="M23" s="8">
        <v>0</v>
      </c>
      <c r="N23" s="8">
        <v>1</v>
      </c>
      <c r="O23" s="8">
        <v>0</v>
      </c>
      <c r="P23" s="8">
        <v>1</v>
      </c>
      <c r="Q23" s="8">
        <v>0</v>
      </c>
      <c r="R23" s="8">
        <v>1</v>
      </c>
    </row>
    <row r="24" spans="2:19" x14ac:dyDescent="0.3">
      <c r="B24">
        <v>335.34990000000005</v>
      </c>
      <c r="C24">
        <v>-348.62257</v>
      </c>
      <c r="D24">
        <v>2</v>
      </c>
      <c r="E24">
        <v>0</v>
      </c>
      <c r="H24">
        <v>335.35061000000002</v>
      </c>
      <c r="L24" t="s">
        <v>14</v>
      </c>
      <c r="S24" t="s">
        <v>16</v>
      </c>
    </row>
    <row r="25" spans="2:19" x14ac:dyDescent="0.3">
      <c r="B25">
        <v>348.62257</v>
      </c>
      <c r="C25">
        <v>335.34990000000005</v>
      </c>
      <c r="D25">
        <v>0</v>
      </c>
      <c r="E25">
        <v>2</v>
      </c>
      <c r="H25">
        <v>348.62387999999999</v>
      </c>
      <c r="K25" s="8">
        <f t="array" ref="K25:N28">MMULT(K20:R23,K10:N17)</f>
        <v>199985.75583106023</v>
      </c>
      <c r="L25" s="8">
        <v>0</v>
      </c>
      <c r="M25" s="8">
        <v>613.56663000000003</v>
      </c>
      <c r="N25" s="8">
        <v>605.22974999999997</v>
      </c>
      <c r="S25" s="8">
        <f t="array" ref="S25:S28">MMULT(K20:R23,P10:P17)</f>
        <v>199986.42724203711</v>
      </c>
    </row>
    <row r="26" spans="2:19" x14ac:dyDescent="0.3">
      <c r="K26" s="8">
        <v>0</v>
      </c>
      <c r="L26" s="8">
        <v>199985.75583106023</v>
      </c>
      <c r="M26" s="8">
        <v>-605.22974999999997</v>
      </c>
      <c r="N26" s="8">
        <v>613.56663000000003</v>
      </c>
      <c r="S26" s="8">
        <v>0.78546200510209019</v>
      </c>
    </row>
    <row r="27" spans="2:19" x14ac:dyDescent="0.3">
      <c r="B27">
        <f t="array" ref="B27:E30">MINVERSE(B22:E25)</f>
        <v>4.0681599542090541E-4</v>
      </c>
      <c r="C27">
        <v>5.6507117220801974E-19</v>
      </c>
      <c r="D27">
        <v>-6.8212851691400456E-2</v>
      </c>
      <c r="E27">
        <v>-7.0912618920372233E-2</v>
      </c>
      <c r="H27" s="24">
        <f t="array" ref="H27:H30">MMULT(B27:E30,H22:H25)</f>
        <v>0.99997909368444837</v>
      </c>
      <c r="I27" t="s">
        <v>4</v>
      </c>
      <c r="K27" s="8">
        <v>613.56663000000003</v>
      </c>
      <c r="L27" s="8">
        <v>-605.22974999999997</v>
      </c>
      <c r="M27" s="8">
        <v>4</v>
      </c>
      <c r="N27" s="8">
        <v>0</v>
      </c>
      <c r="S27" s="8">
        <v>613.56778000000008</v>
      </c>
    </row>
    <row r="28" spans="2:19" x14ac:dyDescent="0.3">
      <c r="B28">
        <v>5.6507117220801974E-19</v>
      </c>
      <c r="C28">
        <v>4.0681599542090541E-4</v>
      </c>
      <c r="D28">
        <v>7.0912618920372039E-2</v>
      </c>
      <c r="E28">
        <v>-6.821285169140065E-2</v>
      </c>
      <c r="H28" s="24">
        <v>3.812139318881691E-6</v>
      </c>
      <c r="I28" t="s">
        <v>5</v>
      </c>
      <c r="K28" s="8">
        <v>605.22974999999997</v>
      </c>
      <c r="L28" s="8">
        <v>613.56663000000003</v>
      </c>
      <c r="M28" s="8">
        <v>0</v>
      </c>
      <c r="N28" s="8">
        <v>4</v>
      </c>
      <c r="S28" s="8">
        <v>605.23505999999998</v>
      </c>
    </row>
    <row r="29" spans="2:19" x14ac:dyDescent="0.3">
      <c r="B29">
        <v>-6.8212851691400456E-2</v>
      </c>
      <c r="C29">
        <v>7.0912618920372039E-2</v>
      </c>
      <c r="D29">
        <v>24.29845622343835</v>
      </c>
      <c r="E29">
        <v>0</v>
      </c>
      <c r="H29" s="24">
        <v>4.5249643171700882E-3</v>
      </c>
      <c r="I29" t="s">
        <v>29</v>
      </c>
      <c r="J29" t="s">
        <v>33</v>
      </c>
    </row>
    <row r="30" spans="2:19" x14ac:dyDescent="0.3">
      <c r="B30">
        <v>-7.0912618920372233E-2</v>
      </c>
      <c r="C30">
        <v>-6.821285169140065E-2</v>
      </c>
      <c r="D30">
        <v>0</v>
      </c>
      <c r="E30">
        <v>24.298456223438418</v>
      </c>
      <c r="H30" s="24">
        <v>3.6600064577214653E-3</v>
      </c>
      <c r="I30" t="s">
        <v>30</v>
      </c>
      <c r="J30" t="s">
        <v>34</v>
      </c>
      <c r="S30" t="s">
        <v>8</v>
      </c>
    </row>
    <row r="31" spans="2:19" x14ac:dyDescent="0.3">
      <c r="K31">
        <f t="array" ref="K31:N34">MINVERSE(K25:N28)</f>
        <v>6.9959468085397901E-5</v>
      </c>
      <c r="L31">
        <v>-4.4412084051147223E-21</v>
      </c>
      <c r="M31">
        <v>-1.0731198767437536E-2</v>
      </c>
      <c r="N31">
        <v>-1.0585387844864588E-2</v>
      </c>
      <c r="S31" s="1">
        <f t="array" ref="S31:S34">MMULT(K31:N34,S25:S28)</f>
        <v>0.99997842226676958</v>
      </c>
    </row>
    <row r="32" spans="2:19" x14ac:dyDescent="0.3">
      <c r="K32">
        <v>4.4412084051147223E-21</v>
      </c>
      <c r="L32">
        <v>6.9959468085397901E-5</v>
      </c>
      <c r="M32">
        <v>1.0585387844864588E-2</v>
      </c>
      <c r="N32">
        <v>-1.0731198767437536E-2</v>
      </c>
      <c r="S32" s="1">
        <v>1.014103464669347E-5</v>
      </c>
    </row>
    <row r="33" spans="11:19" x14ac:dyDescent="0.3">
      <c r="K33">
        <v>-1.0731198767437536E-2</v>
      </c>
      <c r="L33">
        <v>1.0585387844864588E-2</v>
      </c>
      <c r="M33">
        <v>3.497724275649309</v>
      </c>
      <c r="N33">
        <v>0</v>
      </c>
      <c r="S33" s="1">
        <v>5.1317582315277832E-3</v>
      </c>
    </row>
    <row r="34" spans="11:19" x14ac:dyDescent="0.3">
      <c r="K34">
        <v>-1.0585387844864588E-2</v>
      </c>
      <c r="L34">
        <v>-1.0731198767437536E-2</v>
      </c>
      <c r="M34">
        <v>0</v>
      </c>
      <c r="N34">
        <v>3.497724275649309</v>
      </c>
      <c r="S34" s="1">
        <v>3.036821408841206E-3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2</vt:i4>
      </vt:variant>
    </vt:vector>
  </HeadingPairs>
  <TitlesOfParts>
    <vt:vector size="6" baseType="lpstr">
      <vt:lpstr>Arkusz1</vt:lpstr>
      <vt:lpstr>TO_1346</vt:lpstr>
      <vt:lpstr>Arkusz3</vt:lpstr>
      <vt:lpstr>Arkusz2</vt:lpstr>
      <vt:lpstr>Arkusz1!x1_</vt:lpstr>
      <vt:lpstr>Arkusz1!x2_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Przemyslaw Kuras</dc:creator>
  <cp:lastModifiedBy>Tomasz Owerko</cp:lastModifiedBy>
  <dcterms:created xsi:type="dcterms:W3CDTF">2018-03-27T13:44:52Z</dcterms:created>
  <dcterms:modified xsi:type="dcterms:W3CDTF">2020-03-19T10:31:41Z</dcterms:modified>
</cp:coreProperties>
</file>